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5. UCT\spreadsheets\"/>
    </mc:Choice>
  </mc:AlternateContent>
  <xr:revisionPtr revIDLastSave="0" documentId="8_{04E3A06C-07B6-4ECD-88DF-47F75CB97F6F}" xr6:coauthVersionLast="47" xr6:coauthVersionMax="47" xr10:uidLastSave="{00000000-0000-0000-0000-000000000000}"/>
  <bookViews>
    <workbookView xWindow="-110" yWindow="-110" windowWidth="19420" windowHeight="11500" xr2:uid="{F53FCB89-41A6-4EFF-A455-1EE28D663E27}"/>
  </bookViews>
  <sheets>
    <sheet name="Cover page" sheetId="26" r:id="rId1"/>
    <sheet name="Contents" sheetId="2" r:id="rId2"/>
    <sheet name="Fig 2.2" sheetId="4" r:id="rId3"/>
    <sheet name="Fig 2.3" sheetId="5" r:id="rId4"/>
    <sheet name="Fig 2.4" sheetId="6" r:id="rId5"/>
    <sheet name="Fig 3.1" sheetId="9" r:id="rId6"/>
    <sheet name="Fig 3.2" sheetId="10" r:id="rId7"/>
    <sheet name="Fig 3.3" sheetId="11" r:id="rId8"/>
    <sheet name="Fig 3.4" sheetId="12" r:id="rId9"/>
    <sheet name="Fig 4.1" sheetId="13" r:id="rId10"/>
    <sheet name="Fig 4.2" sheetId="14" r:id="rId11"/>
    <sheet name="Fig 4.3" sheetId="15" r:id="rId12"/>
    <sheet name="Fig 4.4" sheetId="16" r:id="rId13"/>
    <sheet name="Fig 4.5" sheetId="17" r:id="rId14"/>
    <sheet name="Fig 4.6" sheetId="18" r:id="rId15"/>
    <sheet name="Fig 5.1" sheetId="19" r:id="rId16"/>
    <sheet name="Fig 5.3" sheetId="20" r:id="rId17"/>
    <sheet name="Fig 5.4" sheetId="21" r:id="rId18"/>
    <sheet name="Fig 6.2" sheetId="22" r:id="rId19"/>
    <sheet name="Fig 6.3" sheetId="23" r:id="rId20"/>
    <sheet name="Fig 7.1" sheetId="24" r:id="rId21"/>
    <sheet name="Fig 7.2" sheetId="25" r:id="rId22"/>
  </sheets>
  <definedNames>
    <definedName name="_ftn1" localSheetId="18">'Fig 6.2'!$A$4</definedName>
    <definedName name="_ftnref1" localSheetId="18">'Fig 6.2'!$A$1</definedName>
    <definedName name="_Hlk218244158" localSheetId="13">'Fig 4.5'!$A$1</definedName>
    <definedName name="_Toc209170849" localSheetId="0">'Cover page'!$A$1</definedName>
    <definedName name="_Toc209170850" localSheetId="0">'Cover page'!#REF!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2" l="1"/>
  <c r="G14" i="12"/>
  <c r="B13" i="12"/>
  <c r="B6" i="12"/>
  <c r="E42" i="9" l="1"/>
  <c r="E37" i="9"/>
  <c r="E36" i="9"/>
  <c r="G29" i="9"/>
  <c r="G25" i="9"/>
  <c r="G23" i="9"/>
  <c r="G22" i="9"/>
  <c r="D14" i="9"/>
  <c r="D12" i="9"/>
  <c r="D9" i="9"/>
  <c r="E8" i="5" l="1"/>
  <c r="E11" i="5"/>
  <c r="B11" i="5"/>
  <c r="B8" i="5"/>
  <c r="D5" i="5"/>
  <c r="B5" i="5"/>
  <c r="E14" i="4"/>
  <c r="C14" i="4"/>
</calcChain>
</file>

<file path=xl/sharedStrings.xml><?xml version="1.0" encoding="utf-8"?>
<sst xmlns="http://schemas.openxmlformats.org/spreadsheetml/2006/main" count="1556" uniqueCount="817">
  <si>
    <t>Country</t>
  </si>
  <si>
    <t>Argentina</t>
  </si>
  <si>
    <t>wind</t>
  </si>
  <si>
    <t>Australia</t>
  </si>
  <si>
    <t>solar</t>
  </si>
  <si>
    <t>Brazil</t>
  </si>
  <si>
    <t>Canada</t>
  </si>
  <si>
    <t>China</t>
  </si>
  <si>
    <t>France</t>
  </si>
  <si>
    <t>Germany</t>
  </si>
  <si>
    <t>India</t>
  </si>
  <si>
    <t>Indonesia</t>
  </si>
  <si>
    <t>coal</t>
  </si>
  <si>
    <t>Italy</t>
  </si>
  <si>
    <t>Japan</t>
  </si>
  <si>
    <t>Mexico</t>
  </si>
  <si>
    <t>Russia</t>
  </si>
  <si>
    <t>gas</t>
  </si>
  <si>
    <t>Saudi Arabia</t>
  </si>
  <si>
    <t>South Africa</t>
  </si>
  <si>
    <t>South Korea</t>
  </si>
  <si>
    <t>UK</t>
  </si>
  <si>
    <t>US</t>
  </si>
  <si>
    <t>United States</t>
  </si>
  <si>
    <t>Russian Federation</t>
  </si>
  <si>
    <t>Iraq</t>
  </si>
  <si>
    <t>Qatar</t>
  </si>
  <si>
    <t>Norway</t>
  </si>
  <si>
    <t>Kazakhstan</t>
  </si>
  <si>
    <t>Kuwait</t>
  </si>
  <si>
    <t>Algeria</t>
  </si>
  <si>
    <t>Colombia</t>
  </si>
  <si>
    <t>Coal</t>
  </si>
  <si>
    <t>Oil</t>
  </si>
  <si>
    <t>Total</t>
  </si>
  <si>
    <t>Other high income</t>
  </si>
  <si>
    <t>Other upper middle income</t>
  </si>
  <si>
    <t>Lower middle income</t>
  </si>
  <si>
    <t>Low income</t>
  </si>
  <si>
    <t>(blank)</t>
  </si>
  <si>
    <t>Gas</t>
  </si>
  <si>
    <t>Global fossil fuel consumption by World Bank country income classification, 2023</t>
  </si>
  <si>
    <t>(a) Total (exajoules)</t>
  </si>
  <si>
    <t>Note: blanks are countries that are not presently classified by income, which are not shown in the figures</t>
  </si>
  <si>
    <t>(b) Per capita (gigajoules)</t>
  </si>
  <si>
    <t>High income</t>
  </si>
  <si>
    <t>Upper middle income</t>
  </si>
  <si>
    <t>Share of coal, oil and gas that is consumed domestically versus exported</t>
  </si>
  <si>
    <t>Population</t>
  </si>
  <si>
    <t>Domestic</t>
  </si>
  <si>
    <t>Trade</t>
  </si>
  <si>
    <t>Storage change</t>
  </si>
  <si>
    <t>Production</t>
  </si>
  <si>
    <t>Consumption</t>
  </si>
  <si>
    <t>% traded</t>
  </si>
  <si>
    <t>Unit</t>
  </si>
  <si>
    <t>EJ</t>
  </si>
  <si>
    <t>Trade as crude</t>
  </si>
  <si>
    <t>Trade as refined product</t>
  </si>
  <si>
    <t>Trade via pipeline</t>
  </si>
  <si>
    <t>Trade as LNG</t>
  </si>
  <si>
    <t>bcm</t>
  </si>
  <si>
    <t>mbd</t>
  </si>
  <si>
    <t>Source: Energy Institute, Statistical Review of World Energy 2024</t>
  </si>
  <si>
    <t>Armenia</t>
  </si>
  <si>
    <t>Austria</t>
  </si>
  <si>
    <t>Azerbaijan</t>
  </si>
  <si>
    <t>Bahrain</t>
  </si>
  <si>
    <t>Bangladesh</t>
  </si>
  <si>
    <t>Belarus</t>
  </si>
  <si>
    <t>Belgium</t>
  </si>
  <si>
    <t>Bolivarian Republic of Venezuela</t>
  </si>
  <si>
    <t>Brunei Darussalam</t>
  </si>
  <si>
    <t>Bulgaria</t>
  </si>
  <si>
    <t>Chile</t>
  </si>
  <si>
    <t>China, People's Republic of</t>
  </si>
  <si>
    <t>Chinese Taipei</t>
  </si>
  <si>
    <t>Côte d'Ivoire</t>
  </si>
  <si>
    <t>Croatia</t>
  </si>
  <si>
    <t>Czech Republic</t>
  </si>
  <si>
    <t>Denmark</t>
  </si>
  <si>
    <t>Dominican Republic</t>
  </si>
  <si>
    <t>Egypt</t>
  </si>
  <si>
    <t>Equatorial Guinea</t>
  </si>
  <si>
    <t>Finland</t>
  </si>
  <si>
    <t>Georgia</t>
  </si>
  <si>
    <t>Ghana</t>
  </si>
  <si>
    <t>Greece</t>
  </si>
  <si>
    <t>Hong Kong, China</t>
  </si>
  <si>
    <t>Hungary</t>
  </si>
  <si>
    <t>Ireland</t>
  </si>
  <si>
    <t>Islamic Republic of Iran</t>
  </si>
  <si>
    <t>Israel</t>
  </si>
  <si>
    <t>Jordan</t>
  </si>
  <si>
    <t>Korea</t>
  </si>
  <si>
    <t>Libya</t>
  </si>
  <si>
    <t>Lithuania</t>
  </si>
  <si>
    <t>Malaysia</t>
  </si>
  <si>
    <t>Myanmar</t>
  </si>
  <si>
    <t>Netherlands</t>
  </si>
  <si>
    <t>New Zealand</t>
  </si>
  <si>
    <t>Nigeria</t>
  </si>
  <si>
    <t>Oman</t>
  </si>
  <si>
    <t>Other non-OECD Americas</t>
  </si>
  <si>
    <t>Pakistan</t>
  </si>
  <si>
    <t>Peru</t>
  </si>
  <si>
    <t>Philippines</t>
  </si>
  <si>
    <t>Plurinational State of Bolivia</t>
  </si>
  <si>
    <t>Poland</t>
  </si>
  <si>
    <t>Portugal</t>
  </si>
  <si>
    <t>Republic of Moldova</t>
  </si>
  <si>
    <t>Republic of Türkiye</t>
  </si>
  <si>
    <t>Romania</t>
  </si>
  <si>
    <t>Serbia</t>
  </si>
  <si>
    <t>Singapore</t>
  </si>
  <si>
    <t>Slovak Republic</t>
  </si>
  <si>
    <t>Spain</t>
  </si>
  <si>
    <t>Switzerland</t>
  </si>
  <si>
    <t>Syrian Arab Republic</t>
  </si>
  <si>
    <t>Thailand</t>
  </si>
  <si>
    <t>Trinidad and Tobago</t>
  </si>
  <si>
    <t>Tunisia</t>
  </si>
  <si>
    <t>Turkmenistan</t>
  </si>
  <si>
    <t>Ukraine</t>
  </si>
  <si>
    <t>United Arab Emirates</t>
  </si>
  <si>
    <t>United Kingdom</t>
  </si>
  <si>
    <t>United Republic of Tanzania</t>
  </si>
  <si>
    <t>Uzbekistan</t>
  </si>
  <si>
    <t>Vietnam</t>
  </si>
  <si>
    <t xml:space="preserve">Source: IEA, World Energy Balances 2025: Summary edition.  </t>
  </si>
  <si>
    <t xml:space="preserve">https://www.iea.org/data-and-statistics/data-product/world-energy-balances </t>
  </si>
  <si>
    <t>https://www.energyinst.org/statistical-review</t>
  </si>
  <si>
    <t>Coal (Mtce)</t>
  </si>
  <si>
    <t>Oil (mbd)</t>
  </si>
  <si>
    <t>Gas (bcm)</t>
  </si>
  <si>
    <t>Power</t>
  </si>
  <si>
    <t>Cars and vans</t>
  </si>
  <si>
    <t>Industry</t>
  </si>
  <si>
    <t>Heavy trucks</t>
  </si>
  <si>
    <t xml:space="preserve">Other </t>
  </si>
  <si>
    <t>Aviation</t>
  </si>
  <si>
    <t>Buildings</t>
  </si>
  <si>
    <t>Shipping</t>
  </si>
  <si>
    <t>Low-emissions hydrogen</t>
  </si>
  <si>
    <t>Transport</t>
  </si>
  <si>
    <t>Other</t>
  </si>
  <si>
    <t>Feedstock</t>
  </si>
  <si>
    <t>Other industry</t>
  </si>
  <si>
    <t xml:space="preserve">Consumption of coal, oil and gas by end use, 2022 </t>
  </si>
  <si>
    <t>Source: IEA, World Energy Outlook 2023</t>
  </si>
  <si>
    <t xml:space="preserve">https://www.iea.org/reports/world-energy-outlook-2023 </t>
  </si>
  <si>
    <t>Extracted using Web Plot Digitizer</t>
  </si>
  <si>
    <t>Global coal, oil and gas consumption (primary energy), major energy forecasters’ projections under existing policies</t>
  </si>
  <si>
    <t>(a) Coal</t>
  </si>
  <si>
    <t>IEA STEPS</t>
  </si>
  <si>
    <t>Mtce</t>
  </si>
  <si>
    <t>WEO 2024 p.318</t>
  </si>
  <si>
    <t>EIA Ref</t>
  </si>
  <si>
    <t>million short tons</t>
  </si>
  <si>
    <t>IEO 2023 Table M1</t>
  </si>
  <si>
    <t>ExxonMobil</t>
  </si>
  <si>
    <t>quad BTU</t>
  </si>
  <si>
    <t>Global Outlook 2024 data download</t>
  </si>
  <si>
    <t>Woodmac base case</t>
  </si>
  <si>
    <t>Gt</t>
  </si>
  <si>
    <t>Equinor Walls</t>
  </si>
  <si>
    <t>mtoe</t>
  </si>
  <si>
    <t>EP 2024 extended data download</t>
  </si>
  <si>
    <t>McKinsey Slow Evol</t>
  </si>
  <si>
    <t>BP Curr Traj</t>
  </si>
  <si>
    <t>BPEO 2024 summary data download</t>
  </si>
  <si>
    <t>DNV</t>
  </si>
  <si>
    <t>Mt</t>
  </si>
  <si>
    <t>ETO 2024 data download</t>
  </si>
  <si>
    <t xml:space="preserve">Unit </t>
  </si>
  <si>
    <t>Source</t>
  </si>
  <si>
    <t>(blue data points are interpolated)</t>
  </si>
  <si>
    <t>(b) Oil</t>
  </si>
  <si>
    <t>quad BTUs</t>
  </si>
  <si>
    <t>Global Outlook 2024</t>
  </si>
  <si>
    <t>Energy Outlook 2024</t>
  </si>
  <si>
    <t>Energy Perspectives 2024</t>
  </si>
  <si>
    <t>STEPS</t>
  </si>
  <si>
    <t>WEO 2024</t>
  </si>
  <si>
    <t>Energy Transition Outlook 2024</t>
  </si>
  <si>
    <t>OPEC</t>
  </si>
  <si>
    <t>World Oil Outlook 2024</t>
  </si>
  <si>
    <t>IEO 2023</t>
  </si>
  <si>
    <t>(c) Gas</t>
  </si>
  <si>
    <t>ETO 2024 p.7 (extracted using Web Plot Digitizer)</t>
  </si>
  <si>
    <t>GEP 2024 (extracted using Web Plot Digitizer)</t>
  </si>
  <si>
    <t>quad Btu</t>
  </si>
  <si>
    <t>tcf</t>
  </si>
  <si>
    <t>Growth in shares of clean technology</t>
  </si>
  <si>
    <t>EU-27</t>
  </si>
  <si>
    <t>World</t>
  </si>
  <si>
    <t>EU27</t>
  </si>
  <si>
    <t>USA</t>
  </si>
  <si>
    <t>(a) Wind and solar share of power generation (%)</t>
  </si>
  <si>
    <t>(b) Electric vehicle share of car sales (%)</t>
  </si>
  <si>
    <t>Source: IEA, Global EV Data Explorer</t>
  </si>
  <si>
    <t xml:space="preserve">https://www.iea.org/data-and-statistics/datatools/global-ev-data-explorer </t>
  </si>
  <si>
    <t xml:space="preserve">Country/region shares of global clean technology manufacturing, 2022 </t>
  </si>
  <si>
    <t>Europe</t>
  </si>
  <si>
    <t>Rest of World</t>
  </si>
  <si>
    <t>Polysilicon</t>
  </si>
  <si>
    <t>Solar wafer and ingot</t>
  </si>
  <si>
    <t>Solar cell</t>
  </si>
  <si>
    <t>Solar module</t>
  </si>
  <si>
    <t>Wind turbine nacelle</t>
  </si>
  <si>
    <t>Lithium refining</t>
  </si>
  <si>
    <t>Cobalt sulphate refining</t>
  </si>
  <si>
    <t>Nickel sulphate refining</t>
  </si>
  <si>
    <t>Battery cell</t>
  </si>
  <si>
    <t>Battery cathode</t>
  </si>
  <si>
    <t>Battery anode</t>
  </si>
  <si>
    <t>Battery electrolyte</t>
  </si>
  <si>
    <t>Battery separator</t>
  </si>
  <si>
    <t>Electrolysers for hydrogen</t>
  </si>
  <si>
    <t xml:space="preserve">Source: BloombergNEF, The Race to Localize Clean Technology Supply Chains. 7 September 2023 </t>
  </si>
  <si>
    <t xml:space="preserve">https://about.bnef.com/insights/finance/the-race-to-localize-clean-technology-supply-chains/ </t>
  </si>
  <si>
    <t>historical</t>
  </si>
  <si>
    <t>Stated Policies Scenario</t>
  </si>
  <si>
    <t>Announced Pledges Scenario</t>
  </si>
  <si>
    <t>Net Zero Emissions Scenario</t>
  </si>
  <si>
    <t>APS</t>
  </si>
  <si>
    <t>NZE</t>
  </si>
  <si>
    <t xml:space="preserve">https://www.iea.org/reports/world-energy-outlook-2024 </t>
  </si>
  <si>
    <t xml:space="preserve">https://www.iea.org/reports/world-energy-outlook-2025 </t>
  </si>
  <si>
    <t>Sources: IEA World Energy Outlook 2024 (APS) and 2025 (historical, STEPS and NZE)</t>
  </si>
  <si>
    <r>
      <rPr>
        <b/>
        <sz val="12"/>
        <color theme="1"/>
        <rFont val="Arial"/>
        <family val="2"/>
      </rPr>
      <t>Coal, oil and gas consumption (primary energy) in IEA scenarios</t>
    </r>
    <r>
      <rPr>
        <sz val="12"/>
        <color theme="1"/>
        <rFont val="Arial"/>
        <family val="2"/>
      </rPr>
      <t xml:space="preserve"> (exajoules)</t>
    </r>
  </si>
  <si>
    <t>Cheapest source of new power generation (LCOE) by country</t>
  </si>
  <si>
    <t>WACC (%)</t>
  </si>
  <si>
    <t>DEU</t>
  </si>
  <si>
    <t>NLD</t>
  </si>
  <si>
    <t>FRA</t>
  </si>
  <si>
    <t>BEL</t>
  </si>
  <si>
    <t>GBR</t>
  </si>
  <si>
    <t>DNK</t>
  </si>
  <si>
    <t>JPN</t>
  </si>
  <si>
    <t>CHN</t>
  </si>
  <si>
    <t>AUS</t>
  </si>
  <si>
    <t>SWE</t>
  </si>
  <si>
    <t>AUT</t>
  </si>
  <si>
    <t>ITA</t>
  </si>
  <si>
    <t>KOR</t>
  </si>
  <si>
    <t>CHL</t>
  </si>
  <si>
    <t>ISR</t>
  </si>
  <si>
    <t>GRC</t>
  </si>
  <si>
    <t>CZE</t>
  </si>
  <si>
    <t>SVK</t>
  </si>
  <si>
    <t>HUN</t>
  </si>
  <si>
    <t>ESP</t>
  </si>
  <si>
    <t>POL</t>
  </si>
  <si>
    <t>CAN</t>
  </si>
  <si>
    <t>PRT</t>
  </si>
  <si>
    <t>CYP</t>
  </si>
  <si>
    <t>PAN</t>
  </si>
  <si>
    <t>URY</t>
  </si>
  <si>
    <t>FIN</t>
  </si>
  <si>
    <t>SAU</t>
  </si>
  <si>
    <t>BGR</t>
  </si>
  <si>
    <t>IRL</t>
  </si>
  <si>
    <t>MYS</t>
  </si>
  <si>
    <t>ROU</t>
  </si>
  <si>
    <t>PER</t>
  </si>
  <si>
    <t>COL</t>
  </si>
  <si>
    <t>ZAF</t>
  </si>
  <si>
    <t>LVA</t>
  </si>
  <si>
    <t>PHL</t>
  </si>
  <si>
    <t>IND</t>
  </si>
  <si>
    <t>IRN</t>
  </si>
  <si>
    <t>OMN</t>
  </si>
  <si>
    <t>PSE</t>
  </si>
  <si>
    <t>UZB</t>
  </si>
  <si>
    <t>DOM</t>
  </si>
  <si>
    <t>IDN</t>
  </si>
  <si>
    <t>KAZ</t>
  </si>
  <si>
    <t>BRA</t>
  </si>
  <si>
    <t>MEX</t>
  </si>
  <si>
    <t>AGO</t>
  </si>
  <si>
    <t>BHS</t>
  </si>
  <si>
    <t>BFA</t>
  </si>
  <si>
    <t>MDA</t>
  </si>
  <si>
    <t>BGD</t>
  </si>
  <si>
    <t>RUS</t>
  </si>
  <si>
    <t>TUR</t>
  </si>
  <si>
    <t>ZMB</t>
  </si>
  <si>
    <t>ZWE</t>
  </si>
  <si>
    <t>NIC</t>
  </si>
  <si>
    <t>BIH</t>
  </si>
  <si>
    <t>EGY</t>
  </si>
  <si>
    <t>PAK</t>
  </si>
  <si>
    <t>TUN</t>
  </si>
  <si>
    <t>GHA</t>
  </si>
  <si>
    <t>ARG</t>
  </si>
  <si>
    <t>Cheapest power</t>
  </si>
  <si>
    <t>French Guiana</t>
  </si>
  <si>
    <t xml:space="preserve">Germany </t>
  </si>
  <si>
    <t>Netherland</t>
  </si>
  <si>
    <t>Sweden</t>
  </si>
  <si>
    <t>Turkiye</t>
  </si>
  <si>
    <t>Kenya</t>
  </si>
  <si>
    <t>Zambia</t>
  </si>
  <si>
    <t>Togo</t>
  </si>
  <si>
    <t>Source: BloombergNEF, Cost of Clean Energy Technologies Drop as Expensive Debt Offset by Cooling Commodity Prices, 7 June 2023</t>
  </si>
  <si>
    <t xml:space="preserve">https://about.bnef.com/insights/commodities/cost-of-clean-energy-technologies-drop-as-expensivedebt-offset-by-cooling-commodity-prices/  </t>
  </si>
  <si>
    <t xml:space="preserve">Weighted average cost of capital for solar PV projects </t>
  </si>
  <si>
    <t>Source: IRENA, Renewable Power Generation Costs in 2024, data download, Fig S.7</t>
  </si>
  <si>
    <t xml:space="preserve">https://www.irena.org/Publications/2025/Jun/Renewable-Power-Generation-Costs-in-2024 </t>
  </si>
  <si>
    <t>Net fossil fuel imports as proportion of GDP</t>
  </si>
  <si>
    <t>Net fuel imports % of GDP</t>
  </si>
  <si>
    <t>Guyana</t>
  </si>
  <si>
    <t>Congo, Rep.</t>
  </si>
  <si>
    <t>Mongolia</t>
  </si>
  <si>
    <t>Gabon</t>
  </si>
  <si>
    <t>Angola</t>
  </si>
  <si>
    <t>Papua New Guinea</t>
  </si>
  <si>
    <t>Iran, Islamic Rep.</t>
  </si>
  <si>
    <t>Mozambique</t>
  </si>
  <si>
    <t>Cameroon</t>
  </si>
  <si>
    <t>Ecuador</t>
  </si>
  <si>
    <t>Antigua and Barbuda</t>
  </si>
  <si>
    <t>Niger</t>
  </si>
  <si>
    <t>Tajikistan</t>
  </si>
  <si>
    <t>Bermuda</t>
  </si>
  <si>
    <t>Egypt, Arab Rep.</t>
  </si>
  <si>
    <t>Paraguay</t>
  </si>
  <si>
    <t>Bolivia</t>
  </si>
  <si>
    <t>Cyprus</t>
  </si>
  <si>
    <t>Macao SAR, China</t>
  </si>
  <si>
    <t>Ethiopia</t>
  </si>
  <si>
    <t>Estonia</t>
  </si>
  <si>
    <t>Montenegro</t>
  </si>
  <si>
    <t>Aruba</t>
  </si>
  <si>
    <t>Luxembourg</t>
  </si>
  <si>
    <t>Central African Republic</t>
  </si>
  <si>
    <t>Cote d'Ivoire</t>
  </si>
  <si>
    <t>Uruguay</t>
  </si>
  <si>
    <t>Czechia</t>
  </si>
  <si>
    <t>Albania</t>
  </si>
  <si>
    <t>Comoros</t>
  </si>
  <si>
    <t>Costa Rica</t>
  </si>
  <si>
    <t>Cayman Islands</t>
  </si>
  <si>
    <t>Iceland</t>
  </si>
  <si>
    <t>Tanzania</t>
  </si>
  <si>
    <t>Slovenia</t>
  </si>
  <si>
    <t>South Asia</t>
  </si>
  <si>
    <t>Latvia</t>
  </si>
  <si>
    <t>Uganda</t>
  </si>
  <si>
    <t>Timor-Leste</t>
  </si>
  <si>
    <t>Bahamas, The</t>
  </si>
  <si>
    <t>Bosnia and Herzegovina</t>
  </si>
  <si>
    <t>St. Vincent and the Grenadines</t>
  </si>
  <si>
    <t>Malawi</t>
  </si>
  <si>
    <t>Sri Lanka</t>
  </si>
  <si>
    <t>Benin</t>
  </si>
  <si>
    <t>Andorra</t>
  </si>
  <si>
    <t>Guatemala</t>
  </si>
  <si>
    <t>Zimbabwe</t>
  </si>
  <si>
    <t>Kyrgyz Republic</t>
  </si>
  <si>
    <t>Rwanda</t>
  </si>
  <si>
    <t>Viet Nam</t>
  </si>
  <si>
    <t>Malta</t>
  </si>
  <si>
    <t>Suriname</t>
  </si>
  <si>
    <t>Madagascar</t>
  </si>
  <si>
    <t>Gambia, The</t>
  </si>
  <si>
    <t>Korea, Rep.</t>
  </si>
  <si>
    <t>Belize</t>
  </si>
  <si>
    <t>El Salvador</t>
  </si>
  <si>
    <t>Eswatini</t>
  </si>
  <si>
    <t>Botswana</t>
  </si>
  <si>
    <t>Barbados</t>
  </si>
  <si>
    <t>Jamaica</t>
  </si>
  <si>
    <t>Tonga</t>
  </si>
  <si>
    <t>North Macedonia</t>
  </si>
  <si>
    <t>Burundi</t>
  </si>
  <si>
    <t>Nepal</t>
  </si>
  <si>
    <t>Morocco</t>
  </si>
  <si>
    <t>Senegal</t>
  </si>
  <si>
    <t>Sao Tome and Principe</t>
  </si>
  <si>
    <t>Cambodia</t>
  </si>
  <si>
    <t>Grenada</t>
  </si>
  <si>
    <t>Bhutan</t>
  </si>
  <si>
    <t>Lao PDR</t>
  </si>
  <si>
    <t>Panama</t>
  </si>
  <si>
    <t>Nicaragua</t>
  </si>
  <si>
    <t>Samoa</t>
  </si>
  <si>
    <t>Dominica</t>
  </si>
  <si>
    <t>Honduras</t>
  </si>
  <si>
    <t>Mauritius</t>
  </si>
  <si>
    <t>Djibouti</t>
  </si>
  <si>
    <t>Mali</t>
  </si>
  <si>
    <t>Moldova</t>
  </si>
  <si>
    <t>Maldives</t>
  </si>
  <si>
    <t>Namibia</t>
  </si>
  <si>
    <t>Burkina Faso</t>
  </si>
  <si>
    <t>Congo, Dem. Rep.</t>
  </si>
  <si>
    <t>Fiji</t>
  </si>
  <si>
    <t>Lesotho</t>
  </si>
  <si>
    <t>Seychelles</t>
  </si>
  <si>
    <t>Liberia</t>
  </si>
  <si>
    <t>Mauritania</t>
  </si>
  <si>
    <t>Lebanon</t>
  </si>
  <si>
    <t>Cabo Verde</t>
  </si>
  <si>
    <t>Sources: World Bank, World Development Indicators:</t>
  </si>
  <si>
    <t>1: Fuel imports (% of merchandise imports)</t>
  </si>
  <si>
    <t>3: Fuel exports (% of merchandise exports)</t>
  </si>
  <si>
    <t>2: World Development Indicators: Merchandise imports (current US$)</t>
  </si>
  <si>
    <t>4: Merchandise exports (current US$)</t>
  </si>
  <si>
    <t>5: GDP (current US$)</t>
  </si>
  <si>
    <t xml:space="preserve">https://data.worldbank.org/indicator/TX.VAL.FUEL.ZS.UN </t>
  </si>
  <si>
    <t xml:space="preserve">https://data.worldbank.org/indicator/TM.VAL.MRCH.CD.WT </t>
  </si>
  <si>
    <t xml:space="preserve">https://data.worldbank.org/indicator/TX.VAL.MRCH.CD.WT </t>
  </si>
  <si>
    <t xml:space="preserve">https://data.worldbank.org/indicator/NY.GDP.MKTP.CD </t>
  </si>
  <si>
    <t xml:space="preserve">https://data.worldbank.org/indicator/TX.VAL.FUEL.ZS.UN  </t>
  </si>
  <si>
    <r>
      <t xml:space="preserve">Fuel % of imports </t>
    </r>
    <r>
      <rPr>
        <sz val="10"/>
        <color theme="1"/>
        <rFont val="Arial"/>
        <family val="2"/>
      </rPr>
      <t>(1)</t>
    </r>
    <r>
      <rPr>
        <b/>
        <sz val="10"/>
        <color theme="1"/>
        <rFont val="Arial"/>
        <family val="2"/>
      </rPr>
      <t xml:space="preserve"> </t>
    </r>
  </si>
  <si>
    <r>
      <t>Total imports</t>
    </r>
    <r>
      <rPr>
        <sz val="10"/>
        <color theme="1"/>
        <rFont val="Arial"/>
        <family val="2"/>
      </rPr>
      <t xml:space="preserve"> (2)</t>
    </r>
  </si>
  <si>
    <r>
      <t xml:space="preserve">Fuel % of exports </t>
    </r>
    <r>
      <rPr>
        <sz val="10"/>
        <color theme="1"/>
        <rFont val="Arial"/>
        <family val="2"/>
      </rPr>
      <t>(3)</t>
    </r>
  </si>
  <si>
    <r>
      <t xml:space="preserve">Total exports </t>
    </r>
    <r>
      <rPr>
        <sz val="10"/>
        <color theme="1"/>
        <rFont val="Arial"/>
        <family val="2"/>
      </rPr>
      <t>(4)</t>
    </r>
  </si>
  <si>
    <r>
      <t>GDP</t>
    </r>
    <r>
      <rPr>
        <sz val="10"/>
        <color theme="1"/>
        <rFont val="Arial"/>
        <family val="2"/>
      </rPr>
      <t xml:space="preserve"> (5)</t>
    </r>
  </si>
  <si>
    <t>Average number or total duration (in hours) of power outages per consumer per month, 2019</t>
  </si>
  <si>
    <t xml:space="preserve">Bulgaria	</t>
  </si>
  <si>
    <t xml:space="preserve">Serbia	</t>
  </si>
  <si>
    <t xml:space="preserve">Bosnia and Herzegovina	</t>
  </si>
  <si>
    <t xml:space="preserve">Ukraine	</t>
  </si>
  <si>
    <t xml:space="preserve">Romania	</t>
  </si>
  <si>
    <t xml:space="preserve">Rep. of Macedonia	</t>
  </si>
  <si>
    <t xml:space="preserve">China	</t>
  </si>
  <si>
    <t xml:space="preserve">Hungary	</t>
  </si>
  <si>
    <t xml:space="preserve">Croatia	</t>
  </si>
  <si>
    <t xml:space="preserve">Poland	</t>
  </si>
  <si>
    <t xml:space="preserve">Latvia	</t>
  </si>
  <si>
    <t xml:space="preserve">Montenegro	</t>
  </si>
  <si>
    <t xml:space="preserve">Georgia	</t>
  </si>
  <si>
    <t xml:space="preserve">Bangladesh	</t>
  </si>
  <si>
    <t>Dem. People's Rep. of Korea</t>
  </si>
  <si>
    <t xml:space="preserve">Lithuania	</t>
  </si>
  <si>
    <t xml:space="preserve">Belarus	</t>
  </si>
  <si>
    <t xml:space="preserve">Rep. of Moldova	</t>
  </si>
  <si>
    <t xml:space="preserve">Slovakia	</t>
  </si>
  <si>
    <t xml:space="preserve">India	</t>
  </si>
  <si>
    <t xml:space="preserve">Nepal	</t>
  </si>
  <si>
    <t xml:space="preserve">Armenia	</t>
  </si>
  <si>
    <t xml:space="preserve">Greece	</t>
  </si>
  <si>
    <t xml:space="preserve">Italy	</t>
  </si>
  <si>
    <t xml:space="preserve">Czech Republic	</t>
  </si>
  <si>
    <t xml:space="preserve">Slovenia	</t>
  </si>
  <si>
    <t xml:space="preserve">Myanmar	</t>
  </si>
  <si>
    <t xml:space="preserve">Lesotho	</t>
  </si>
  <si>
    <t xml:space="preserve">Republic of Korea	</t>
  </si>
  <si>
    <t xml:space="preserve">Albania	</t>
  </si>
  <si>
    <t xml:space="preserve">Russian Federation	</t>
  </si>
  <si>
    <t xml:space="preserve">San Marino	</t>
  </si>
  <si>
    <t xml:space="preserve">Bhutan	</t>
  </si>
  <si>
    <t xml:space="preserve">Japan	</t>
  </si>
  <si>
    <t xml:space="preserve">Taiwan	</t>
  </si>
  <si>
    <t xml:space="preserve">Viet Nam	</t>
  </si>
  <si>
    <t xml:space="preserve">Thailand	</t>
  </si>
  <si>
    <t xml:space="preserve">Turkey	</t>
  </si>
  <si>
    <t xml:space="preserve">Germany	</t>
  </si>
  <si>
    <t xml:space="preserve">Austria	</t>
  </si>
  <si>
    <t xml:space="preserve">Belgium	</t>
  </si>
  <si>
    <t xml:space="preserve">South Africa	</t>
  </si>
  <si>
    <t xml:space="preserve">Lebanon	</t>
  </si>
  <si>
    <t xml:space="preserve">United Kingdom 	</t>
  </si>
  <si>
    <t xml:space="preserve">Sri Lanka	</t>
  </si>
  <si>
    <t xml:space="preserve">Netherlands	</t>
  </si>
  <si>
    <t xml:space="preserve">El Salvador	</t>
  </si>
  <si>
    <t xml:space="preserve">Indonesia	</t>
  </si>
  <si>
    <t xml:space="preserve">Pakistan	</t>
  </si>
  <si>
    <t xml:space="preserve">Uzbekistan	</t>
  </si>
  <si>
    <t xml:space="preserve">Kazakhstan	</t>
  </si>
  <si>
    <t xml:space="preserve">Tajikistan	</t>
  </si>
  <si>
    <t xml:space="preserve">Denmark	</t>
  </si>
  <si>
    <t xml:space="preserve">Spain	</t>
  </si>
  <si>
    <t xml:space="preserve">Lao People's Dem. Rep.	</t>
  </si>
  <si>
    <t xml:space="preserve">Chile	</t>
  </si>
  <si>
    <t xml:space="preserve">France	</t>
  </si>
  <si>
    <t xml:space="preserve">Uruguay	</t>
  </si>
  <si>
    <t xml:space="preserve">Cambodia	</t>
  </si>
  <si>
    <t xml:space="preserve">Syrian Arab Republic	</t>
  </si>
  <si>
    <t xml:space="preserve">Cyprus	</t>
  </si>
  <si>
    <t xml:space="preserve">Portugal	</t>
  </si>
  <si>
    <t xml:space="preserve">Kyrgyzstan	</t>
  </si>
  <si>
    <t xml:space="preserve">Mexico	</t>
  </si>
  <si>
    <t xml:space="preserve">Guatemala	</t>
  </si>
  <si>
    <t xml:space="preserve">Azerbaijan	</t>
  </si>
  <si>
    <t xml:space="preserve">Egypt	</t>
  </si>
  <si>
    <t xml:space="preserve">Switzerland	</t>
  </si>
  <si>
    <t xml:space="preserve">Mongolia	</t>
  </si>
  <si>
    <t xml:space="preserve">Swaziland	</t>
  </si>
  <si>
    <t xml:space="preserve">Israel	</t>
  </si>
  <si>
    <t xml:space="preserve">Malta	</t>
  </si>
  <si>
    <t xml:space="preserve">Argentina	</t>
  </si>
  <si>
    <t xml:space="preserve">Andorra	</t>
  </si>
  <si>
    <t xml:space="preserve">Malaysia	</t>
  </si>
  <si>
    <t xml:space="preserve">Rwanda	</t>
  </si>
  <si>
    <t xml:space="preserve">Honduras	</t>
  </si>
  <si>
    <t xml:space="preserve">Morocco	</t>
  </si>
  <si>
    <t xml:space="preserve">Jamaica	</t>
  </si>
  <si>
    <t xml:space="preserve">Luxembourg	</t>
  </si>
  <si>
    <t xml:space="preserve">Ireland	</t>
  </si>
  <si>
    <t xml:space="preserve">Philippines	</t>
  </si>
  <si>
    <t xml:space="preserve">Cuba	</t>
  </si>
  <si>
    <t xml:space="preserve">Botswana	</t>
  </si>
  <si>
    <t xml:space="preserve">Afghanistan	</t>
  </si>
  <si>
    <t xml:space="preserve">Brazil	</t>
  </si>
  <si>
    <t xml:space="preserve">Burundi	</t>
  </si>
  <si>
    <t xml:space="preserve">Estonia	</t>
  </si>
  <si>
    <t xml:space="preserve">Peru	</t>
  </si>
  <si>
    <t>United States of America</t>
  </si>
  <si>
    <t xml:space="preserve">Tunisia	</t>
  </si>
  <si>
    <t xml:space="preserve">Colombia	</t>
  </si>
  <si>
    <t xml:space="preserve">Ecuador	</t>
  </si>
  <si>
    <t xml:space="preserve">Iran 	</t>
  </si>
  <si>
    <t xml:space="preserve">State of Palestine	</t>
  </si>
  <si>
    <t xml:space="preserve">Uganda	</t>
  </si>
  <si>
    <t xml:space="preserve">Turkmenistan	</t>
  </si>
  <si>
    <t xml:space="preserve">Singapore	</t>
  </si>
  <si>
    <t xml:space="preserve">Jordan	</t>
  </si>
  <si>
    <t xml:space="preserve">Paraguay	</t>
  </si>
  <si>
    <t xml:space="preserve">Zimbabwe	</t>
  </si>
  <si>
    <t xml:space="preserve">Sweden	</t>
  </si>
  <si>
    <t xml:space="preserve">Venezuela 	</t>
  </si>
  <si>
    <t xml:space="preserve">Nicaragua	</t>
  </si>
  <si>
    <t xml:space="preserve">Gabon	</t>
  </si>
  <si>
    <t xml:space="preserve">Kenya	</t>
  </si>
  <si>
    <t xml:space="preserve">Haiti	</t>
  </si>
  <si>
    <t xml:space="preserve">Nigeria	</t>
  </si>
  <si>
    <t xml:space="preserve">Iraq	</t>
  </si>
  <si>
    <t xml:space="preserve">Costa Rica	</t>
  </si>
  <si>
    <t>Palau</t>
  </si>
  <si>
    <t xml:space="preserve">Canada	</t>
  </si>
  <si>
    <t xml:space="preserve">Cameroon	</t>
  </si>
  <si>
    <t xml:space="preserve">Namibia	</t>
  </si>
  <si>
    <t xml:space="preserve">Benin	</t>
  </si>
  <si>
    <t xml:space="preserve">Togo	</t>
  </si>
  <si>
    <t xml:space="preserve">Algeria	</t>
  </si>
  <si>
    <t xml:space="preserve">Belize	</t>
  </si>
  <si>
    <t xml:space="preserve">Congo	</t>
  </si>
  <si>
    <t xml:space="preserve">Norway	</t>
  </si>
  <si>
    <t xml:space="preserve">Panama	</t>
  </si>
  <si>
    <t xml:space="preserve">Dem. Rep. of the Congo	</t>
  </si>
  <si>
    <t xml:space="preserve">Australia	</t>
  </si>
  <si>
    <t xml:space="preserve">Dominican Republic	</t>
  </si>
  <si>
    <t xml:space="preserve">Ghana	</t>
  </si>
  <si>
    <t xml:space="preserve">Malawi	</t>
  </si>
  <si>
    <t xml:space="preserve">Zambia	</t>
  </si>
  <si>
    <t xml:space="preserve">Bahrain	</t>
  </si>
  <si>
    <t xml:space="preserve">Bolivia 	</t>
  </si>
  <si>
    <t xml:space="preserve">Equatorial Guinea	</t>
  </si>
  <si>
    <t xml:space="preserve">Mauritius	</t>
  </si>
  <si>
    <t xml:space="preserve">Seychelles	</t>
  </si>
  <si>
    <t xml:space="preserve">Libya	</t>
  </si>
  <si>
    <t xml:space="preserve">New Zealand	</t>
  </si>
  <si>
    <t xml:space="preserve">Ethiopia	</t>
  </si>
  <si>
    <t xml:space="preserve">United Arab Emirates	</t>
  </si>
  <si>
    <t xml:space="preserve">Bermuda	</t>
  </si>
  <si>
    <t xml:space="preserve">Guyana	</t>
  </si>
  <si>
    <t xml:space="preserve">Mozambique	</t>
  </si>
  <si>
    <t xml:space="preserve">Comoros	</t>
  </si>
  <si>
    <t xml:space="preserve">Timor-Leste	</t>
  </si>
  <si>
    <t xml:space="preserve">Bahamas	</t>
  </si>
  <si>
    <t xml:space="preserve">Trinidad and Tobago	</t>
  </si>
  <si>
    <t xml:space="preserve">Finland	</t>
  </si>
  <si>
    <t xml:space="preserve">Madagascar	</t>
  </si>
  <si>
    <t xml:space="preserve">Kuwait	</t>
  </si>
  <si>
    <t>United States Virgin Islands</t>
  </si>
  <si>
    <t xml:space="preserve">Iceland	</t>
  </si>
  <si>
    <t xml:space="preserve">Suriname	</t>
  </si>
  <si>
    <t xml:space="preserve">Puerto Rico	</t>
  </si>
  <si>
    <t xml:space="preserve">Dominica	</t>
  </si>
  <si>
    <t xml:space="preserve">Angola	</t>
  </si>
  <si>
    <t xml:space="preserve">Papua New Guinea	</t>
  </si>
  <si>
    <t xml:space="preserve">Yemen	</t>
  </si>
  <si>
    <t xml:space="preserve">Barbados	</t>
  </si>
  <si>
    <t xml:space="preserve">Saudi Arabia	</t>
  </si>
  <si>
    <t xml:space="preserve">Sao Tome and Principe	</t>
  </si>
  <si>
    <t xml:space="preserve">Brunei Darussalam	</t>
  </si>
  <si>
    <t xml:space="preserve">Djibouti	</t>
  </si>
  <si>
    <t>Saint Vincent and Grenadines</t>
  </si>
  <si>
    <t xml:space="preserve">Burkina Faso	</t>
  </si>
  <si>
    <t xml:space="preserve">Eritrea	</t>
  </si>
  <si>
    <t xml:space="preserve">Saint Kitts and Nevis	</t>
  </si>
  <si>
    <t xml:space="preserve">Cote d'Ivoire	</t>
  </si>
  <si>
    <t xml:space="preserve">Grenada	</t>
  </si>
  <si>
    <t xml:space="preserve">South Sudan	</t>
  </si>
  <si>
    <t xml:space="preserve">Sierra Leone	</t>
  </si>
  <si>
    <t xml:space="preserve">Saint Lucia	</t>
  </si>
  <si>
    <t xml:space="preserve">Antigua and Barbuda	</t>
  </si>
  <si>
    <t xml:space="preserve">Guinea	</t>
  </si>
  <si>
    <t xml:space="preserve">Niger	</t>
  </si>
  <si>
    <t xml:space="preserve">Liberia	</t>
  </si>
  <si>
    <t xml:space="preserve">Solomon Islands	</t>
  </si>
  <si>
    <t xml:space="preserve">Somalia	</t>
  </si>
  <si>
    <t xml:space="preserve">Sudan	</t>
  </si>
  <si>
    <t xml:space="preserve">Chad	</t>
  </si>
  <si>
    <t xml:space="preserve">Qatar	</t>
  </si>
  <si>
    <t xml:space="preserve">Gambia	</t>
  </si>
  <si>
    <t xml:space="preserve">Guinea-Bissau	</t>
  </si>
  <si>
    <t xml:space="preserve">Oman	</t>
  </si>
  <si>
    <t xml:space="preserve">Maldives	</t>
  </si>
  <si>
    <t xml:space="preserve">Senegal	</t>
  </si>
  <si>
    <t xml:space="preserve">Fiji	</t>
  </si>
  <si>
    <t xml:space="preserve">Mali	</t>
  </si>
  <si>
    <t xml:space="preserve">Micronesia 	</t>
  </si>
  <si>
    <t xml:space="preserve">Cape Verde	</t>
  </si>
  <si>
    <t xml:space="preserve">Kiribati	</t>
  </si>
  <si>
    <t xml:space="preserve">Nauru	</t>
  </si>
  <si>
    <t xml:space="preserve">Mauritania	</t>
  </si>
  <si>
    <t xml:space="preserve">American Samoa	</t>
  </si>
  <si>
    <t xml:space="preserve">Western Samoa	</t>
  </si>
  <si>
    <t xml:space="preserve">Tonga	</t>
  </si>
  <si>
    <t xml:space="preserve">Marshall Islands	</t>
  </si>
  <si>
    <t>Sierra Leone</t>
  </si>
  <si>
    <t>Turkey</t>
  </si>
  <si>
    <t>Puerto Rico</t>
  </si>
  <si>
    <t>Kosovo</t>
  </si>
  <si>
    <t>West Bank and Gaza</t>
  </si>
  <si>
    <t>Vanuatu</t>
  </si>
  <si>
    <t>San Marino</t>
  </si>
  <si>
    <t>Solomon Islands</t>
  </si>
  <si>
    <t>St. Lucia</t>
  </si>
  <si>
    <t>Taiwan, China</t>
  </si>
  <si>
    <t>Liechtenstein</t>
  </si>
  <si>
    <t>Power outages per month</t>
  </si>
  <si>
    <t>Number</t>
  </si>
  <si>
    <t>Combined duration (hours)</t>
  </si>
  <si>
    <t>System average interruption duration index.</t>
  </si>
  <si>
    <t>System average interruption frequency index</t>
  </si>
  <si>
    <t xml:space="preserve">https://databank.worldbank.org/source/doing-business/Series/IC.ELC.SAID.XD.DB1619 </t>
  </si>
  <si>
    <t xml:space="preserve">https://databank.worldbank.org/source/doing-business/Series/IC.ELC.SAIF.XD.DB1619 </t>
  </si>
  <si>
    <t xml:space="preserve">Sources: World Bank, Doing Business Index, 2021: </t>
  </si>
  <si>
    <t>No-fossil scenario</t>
  </si>
  <si>
    <t>Reference</t>
  </si>
  <si>
    <t>Effect of fossil fuels</t>
  </si>
  <si>
    <t>FF deaths per 100,000 population</t>
  </si>
  <si>
    <t>Deaths from non-communicable diseases + lower respiratory infections, attributed to PM2.5 and ozone</t>
  </si>
  <si>
    <t xml:space="preserve">Source: Lelieveld, J., Haines, A., Burnett, R., Tonne, C., Klingmüller, K., Münzel, T., and Pozzer, A. (2023). Air pollution deaths attributable to fossil fuels: observational and modelling study, BMJ 383. </t>
  </si>
  <si>
    <t xml:space="preserve">https://doi.org/10.1136/bmj-2023-077784 </t>
  </si>
  <si>
    <t xml:space="preserve">Oil </t>
  </si>
  <si>
    <t>Nuclear</t>
  </si>
  <si>
    <t>Hydro</t>
  </si>
  <si>
    <t>Solar</t>
  </si>
  <si>
    <t>Wind</t>
  </si>
  <si>
    <t>Biomass &amp; waste</t>
  </si>
  <si>
    <t>Low</t>
  </si>
  <si>
    <t>Lower middle</t>
  </si>
  <si>
    <t>Upper middle</t>
  </si>
  <si>
    <t>High</t>
  </si>
  <si>
    <t xml:space="preserve">China </t>
  </si>
  <si>
    <t xml:space="preserve">Source of power generation (2023) </t>
  </si>
  <si>
    <t>(a) by World Bank income category</t>
  </si>
  <si>
    <t>(b) for G20 countries</t>
  </si>
  <si>
    <t xml:space="preserve">Source: IEA, World Energy Balances 2025: Summary edition. Dataset </t>
  </si>
  <si>
    <t>Türkiye</t>
  </si>
  <si>
    <t>Min</t>
  </si>
  <si>
    <t>Average</t>
  </si>
  <si>
    <t>Max</t>
  </si>
  <si>
    <t>Solar PV</t>
  </si>
  <si>
    <t>COAL</t>
  </si>
  <si>
    <t>GAS</t>
  </si>
  <si>
    <t>SOLAR</t>
  </si>
  <si>
    <t>WIND</t>
  </si>
  <si>
    <t>Employment intensity of renewable energy versus fossil fuels, during construction and operation</t>
  </si>
  <si>
    <t>(a) Manufacturing/construction &amp; installation roles: job-years per MW of installed capacity</t>
  </si>
  <si>
    <t>Manufacturing</t>
  </si>
  <si>
    <t>Construction &amp; installation</t>
  </si>
  <si>
    <t>(b) Operation &amp; maintenance jobs created per MW of installed capacity</t>
  </si>
  <si>
    <t>(c) Jobs created per million USD invested</t>
  </si>
  <si>
    <t>https://doi.org/10.1007/s11625-023-01440-y</t>
  </si>
  <si>
    <t>Source: Hanna, R., Heptonstall, P. &amp; Gross, R. (2024). Job creation in a low carbon transition to renewables and energy efficiency: a review of international evidence, Sustainability Science 19, pp.125–150.</t>
  </si>
  <si>
    <t>Coal supply</t>
  </si>
  <si>
    <t>Oil and gas supply</t>
  </si>
  <si>
    <t>Coal power</t>
  </si>
  <si>
    <t>Gas power</t>
  </si>
  <si>
    <t>Oil power</t>
  </si>
  <si>
    <t>Total workforce</t>
  </si>
  <si>
    <t>North America</t>
  </si>
  <si>
    <t>Central &amp; South America</t>
  </si>
  <si>
    <t>Africa</t>
  </si>
  <si>
    <t>Other Asia-Pacific</t>
  </si>
  <si>
    <t>Middle East</t>
  </si>
  <si>
    <t>Eurasia</t>
  </si>
  <si>
    <t>Global</t>
  </si>
  <si>
    <t>Share (jobs per 1,000 workforce)</t>
  </si>
  <si>
    <t>Source: IEA World Energy Employment 2024</t>
  </si>
  <si>
    <t xml:space="preserve">https://www.iea.org/reports/world-energy-employment-2024 </t>
  </si>
  <si>
    <t>Numbers (thousad jobs)</t>
  </si>
  <si>
    <t>Fossil fuel jobs by region (2023)</t>
  </si>
  <si>
    <t>Slovakia</t>
  </si>
  <si>
    <t>Bolivia (Plurinational State of)</t>
  </si>
  <si>
    <t>Republic of Korea</t>
  </si>
  <si>
    <t>Kyrgyzstan</t>
  </si>
  <si>
    <t>Netherlands (Kingdom of the)</t>
  </si>
  <si>
    <t>United Kingdom of Great Britain and Northern Ireland</t>
  </si>
  <si>
    <t>Sudan</t>
  </si>
  <si>
    <t>Lao People's Democratic Republic</t>
  </si>
  <si>
    <t>Year</t>
  </si>
  <si>
    <t>Fossil manufacturing job dependence</t>
  </si>
  <si>
    <t>Dependence on fossil fuels for manufacturing jobs</t>
  </si>
  <si>
    <t>Iran</t>
  </si>
  <si>
    <t>Sources:</t>
  </si>
  <si>
    <t xml:space="preserve">https://unstats.un.org/sdgs/dataportal/database </t>
  </si>
  <si>
    <t xml:space="preserve">1: United Nations Department of Economic and Social Affairs, SDG Indicators database - Indicator 9.2.2, Series : Manufacturing employment as a proportion of total employment - 13th ICLS (%) SL_TLF_MANF. </t>
  </si>
  <si>
    <t xml:space="preserve">2: IEA, World Energy Balances 2025: Summary edition. Dataset </t>
  </si>
  <si>
    <r>
      <t xml:space="preserve">Manufacturing share of workforce </t>
    </r>
    <r>
      <rPr>
        <sz val="10"/>
        <rFont val="Arial"/>
        <family val="2"/>
      </rPr>
      <t>(1)</t>
    </r>
  </si>
  <si>
    <r>
      <t xml:space="preserve">Fossil fuel share of manufacturing energy </t>
    </r>
    <r>
      <rPr>
        <sz val="10"/>
        <rFont val="Arial"/>
        <family val="2"/>
      </rPr>
      <t>(2)</t>
    </r>
  </si>
  <si>
    <t>Oil &amp; gas share of govt revenue</t>
  </si>
  <si>
    <t>GNI per capita (USD)</t>
  </si>
  <si>
    <t>Brunei</t>
  </si>
  <si>
    <t>Chad</t>
  </si>
  <si>
    <t>Congo</t>
  </si>
  <si>
    <t>South Sudan</t>
  </si>
  <si>
    <t>UAE</t>
  </si>
  <si>
    <t>Source of oil &amp; gas revenue share</t>
  </si>
  <si>
    <t>IMF Article IV report, Feb 2023</t>
  </si>
  <si>
    <t>IMF Article IV report, Mar 2023</t>
  </si>
  <si>
    <t>IMF Article IV report, Dec 2021</t>
  </si>
  <si>
    <t>IMF Article IV report, Nov 2022</t>
  </si>
  <si>
    <t>IMF Article IV report, Sep 2022</t>
  </si>
  <si>
    <t>IMF Article IV report, Mar 2022</t>
  </si>
  <si>
    <t>IMF Article IV report, Jul 2019</t>
  </si>
  <si>
    <t>IMF Article IV report, Oct 2021</t>
  </si>
  <si>
    <t>IMF Article IV report, Jul 2021</t>
  </si>
  <si>
    <t>IMF Article IV report, Jul 2022</t>
  </si>
  <si>
    <t>IMF First and Second Reviews of the Extended Arrangement under the Extended Fund Facility, Jul-22</t>
  </si>
  <si>
    <t>IMF Article IV report, Jun 2023</t>
  </si>
  <si>
    <t>IMF Article IV report, Mar 2018</t>
  </si>
  <si>
    <t>IMF Article IV report, Dec 2022</t>
  </si>
  <si>
    <t>IMF Article IV report, Feb 2021</t>
  </si>
  <si>
    <t>IMF Article IV report, Aug 2022</t>
  </si>
  <si>
    <t>IMF Article IV report, Mar 2020</t>
  </si>
  <si>
    <t>IMF Article IV report, May 2023</t>
  </si>
  <si>
    <t>Statistics Canada. Tables 10-10-0016-01 and 10-10-0017-01 </t>
  </si>
  <si>
    <t>UK Office for National Statistics Worksheet PSA6C_1</t>
  </si>
  <si>
    <t>US Office of Natural Resources Revenue</t>
  </si>
  <si>
    <t>Oil and gas share of government revenue,  and GNI per capita</t>
  </si>
  <si>
    <t>Source of GNI per capita: World Bank, World Development Indicators: GNI per capita, Atlas method (current US$), updated July 2023</t>
  </si>
  <si>
    <t>GNI per capita (USD) (2)</t>
  </si>
  <si>
    <t>Fuel share of exports (1)</t>
  </si>
  <si>
    <t>1: World Bank, World Development Indicators: Fuel exports (% of merchandise exports)</t>
  </si>
  <si>
    <t>2: World Bank, World Development Indicators: GNI per capita, Atlas method (current US$), updated July 2023</t>
  </si>
  <si>
    <t>Oil and gas share of exports (by value), and gross national income</t>
  </si>
  <si>
    <t>Year joined PPCA</t>
  </si>
  <si>
    <t>Year of joining</t>
  </si>
  <si>
    <t>5 years earlier</t>
  </si>
  <si>
    <t>5-year change</t>
  </si>
  <si>
    <t>Change in coal power generation over 5 years before joining PPCA</t>
  </si>
  <si>
    <r>
      <t>Coal power generation</t>
    </r>
    <r>
      <rPr>
        <sz val="10"/>
        <color theme="1"/>
        <rFont val="Arial"/>
        <family val="2"/>
      </rPr>
      <t xml:space="preserve"> (TWh)</t>
    </r>
  </si>
  <si>
    <t>Other non-OECD Africa</t>
  </si>
  <si>
    <t>Other non-OECD Asia Oceania</t>
  </si>
  <si>
    <t>Republic of the Congo</t>
  </si>
  <si>
    <t>Cuba</t>
  </si>
  <si>
    <t>from zero</t>
  </si>
  <si>
    <t>Change in coal power generation</t>
  </si>
  <si>
    <t>Change in oil &amp; gas extraction</t>
  </si>
  <si>
    <t>Change in gas consumption</t>
  </si>
  <si>
    <t>Countries only shown if coal power generation &gt; 10 TWh, oil &amp; gas extraction &gt; 100 PJ, or gas consumption &gt; 50 PJ</t>
  </si>
  <si>
    <t>Change from 2018 to 2023 in fossil fuel consumption or production</t>
  </si>
  <si>
    <t>2023 (except Iran, Nepal and Rwanda 2022; Russia 2021)</t>
  </si>
  <si>
    <t>Annual deaths per 100,000 population attributed to fossil-fuel-related PM2.5 and ozone air pollution, 2019</t>
  </si>
  <si>
    <t>Share of coal, oil and gas consumed domestically versus exported, 2023</t>
  </si>
  <si>
    <t>Global coal, oil and gas consumption (primary energy), major energy forecasters’ projections under current policies</t>
  </si>
  <si>
    <t>Growth in shares of clean technology: (a) Wind and solar share of power generation; (b) Electric vehicle share of car sales</t>
  </si>
  <si>
    <t>Country/region shares of global clean technology manufacturing, 2022</t>
  </si>
  <si>
    <t>Coal, oil and gas consumption (primary energy) in IEA scenarios</t>
  </si>
  <si>
    <t>Cheapest source of new power generation (LCOE) by country, 2024</t>
  </si>
  <si>
    <t>Weighted average cost of capital for solar PV projects in 2024</t>
  </si>
  <si>
    <t>Net fossil fuel imports as proportion of GDP, 2023</t>
  </si>
  <si>
    <t>Source of power generation by income group and G20 countries, 2023</t>
  </si>
  <si>
    <t>Employment intensity of renewable energy versus fossil fuels, during construction and operation, various studies</t>
  </si>
  <si>
    <t>Fossil fuel jobs by region, 2023</t>
  </si>
  <si>
    <t>Dependence on fossil fuels for manufacturing jobs, 2022</t>
  </si>
  <si>
    <t>Oil &amp; gas share of government revenue and gross national income, 2021</t>
  </si>
  <si>
    <t>Oil &amp; gas share of exports and gross national income, 2021</t>
  </si>
  <si>
    <t>% change in coal power generation over 5 years before joining PPCA</t>
  </si>
  <si>
    <t>Change from 2018 to 2023 in (a) coal power generation, (b) oil and gas extraction, and (c) gas consumption</t>
  </si>
  <si>
    <t xml:space="preserve">Figure 3.1 </t>
  </si>
  <si>
    <t xml:space="preserve">Figure 3.2 </t>
  </si>
  <si>
    <t xml:space="preserve">Figure 3.3 </t>
  </si>
  <si>
    <t xml:space="preserve">Figure 3.4 </t>
  </si>
  <si>
    <t xml:space="preserve">Figure 4.1 </t>
  </si>
  <si>
    <t xml:space="preserve">Figure 4.2 </t>
  </si>
  <si>
    <t xml:space="preserve">Figure 4.3 </t>
  </si>
  <si>
    <t xml:space="preserve">Figure 4.4 </t>
  </si>
  <si>
    <t xml:space="preserve">Figure 4.5 </t>
  </si>
  <si>
    <t xml:space="preserve">Figure 4.6 </t>
  </si>
  <si>
    <t xml:space="preserve">Figure 5.1 </t>
  </si>
  <si>
    <t xml:space="preserve">Figure 5.2 </t>
  </si>
  <si>
    <t xml:space="preserve">Figure 5.3 </t>
  </si>
  <si>
    <t xml:space="preserve">Figure 5.4 </t>
  </si>
  <si>
    <t xml:space="preserve">Figure 6.1 </t>
  </si>
  <si>
    <t xml:space="preserve">Figure 6.2 </t>
  </si>
  <si>
    <t xml:space="preserve">Figure 6.3 </t>
  </si>
  <si>
    <t xml:space="preserve">Figure 7.1 </t>
  </si>
  <si>
    <t xml:space="preserve">Figure 7.2 </t>
  </si>
  <si>
    <t>Global fossil fuel consumption by country income classification, 2023: (a) Total, and (b) Per capita</t>
  </si>
  <si>
    <t>Figure 2.2</t>
  </si>
  <si>
    <t>Figure 2.3</t>
  </si>
  <si>
    <t>Figure 2.4</t>
  </si>
  <si>
    <t>Figure 2.5</t>
  </si>
  <si>
    <t>Transitioning away from fossil fuels in a just, orderly and equitable manner</t>
  </si>
  <si>
    <t>A quantitative overview of countries’ different national circumstances, fossil fuel dependence and opportunities for flourishing post-fossil economies</t>
  </si>
  <si>
    <t>Greg Muttitt, energy and climate researcher, consultant to University of Cape Town</t>
  </si>
  <si>
    <t>Harald Winkler, professor in PRISM, School of Economics, University of Cape Town</t>
  </si>
  <si>
    <t>UCT-PRISM Working Paper</t>
  </si>
  <si>
    <t>This spreadsheet contains the data supporting the figures in the above Working Paper</t>
  </si>
  <si>
    <t>Some data are not included due to copyright restrictions</t>
  </si>
  <si>
    <t>Contents</t>
  </si>
  <si>
    <t xml:space="preserve">not included: original figure available at: </t>
  </si>
  <si>
    <t xml:space="preserve">https://iea.blob.core.windows.net/assets/d2b4b054-4a55-4c6f-893f-fc2c8b77e9a1/WorldEnergyEmployment2024.pdf </t>
  </si>
  <si>
    <t>not included due to copyright restrictions</t>
  </si>
  <si>
    <t>Figure 2.1</t>
  </si>
  <si>
    <t xml:space="preserve">https://climatestrategies.org/wp-content/uploads/2025/09/PPFF-Lead-Report-16092025.pdf </t>
  </si>
  <si>
    <t xml:space="preserve">https://carbontracker.org/reports/petrostates-of-decline/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</si>
</sst>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0.0%"/>
    <numFmt numFmtId="168" formatCode="0.000%"/>
    <numFmt numFmtId="169" formatCode="_(* #,##0_);_(* \(#,##0\);_(* &quot;-&quot;??_);_(@_)"/>
    <numFmt numFmtId="170" formatCode="[&gt;0.05]0.0;[=0]\-;\^"/>
    <numFmt numFmtId="171" formatCode="[&gt;0.05]0.00;[=0]\-;\^"/>
    <numFmt numFmtId="179" formatCode="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4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0" fontId="19" fillId="0" borderId="0" applyFill="0" applyBorder="0"/>
  </cellStyleXfs>
  <cellXfs count="96">
    <xf numFmtId="0" fontId="0" fillId="0" borderId="0" xfId="0"/>
    <xf numFmtId="9" fontId="0" fillId="0" borderId="0" xfId="2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3" fillId="0" borderId="0" xfId="1" applyNumberFormat="1" applyFont="1"/>
    <xf numFmtId="164" fontId="3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" fontId="3" fillId="0" borderId="0" xfId="0" applyNumberFormat="1" applyFont="1"/>
    <xf numFmtId="9" fontId="3" fillId="0" borderId="0" xfId="2" applyFont="1"/>
    <xf numFmtId="0" fontId="6" fillId="0" borderId="0" xfId="3"/>
    <xf numFmtId="0" fontId="7" fillId="0" borderId="0" xfId="3" applyFont="1"/>
    <xf numFmtId="0" fontId="8" fillId="0" borderId="0" xfId="0" applyFont="1" applyAlignment="1">
      <alignment vertical="center"/>
    </xf>
    <xf numFmtId="0" fontId="9" fillId="0" borderId="0" xfId="0" applyFont="1"/>
    <xf numFmtId="0" fontId="3" fillId="2" borderId="0" xfId="0" applyFont="1" applyFill="1"/>
    <xf numFmtId="0" fontId="10" fillId="0" borderId="0" xfId="0" applyFont="1" applyAlignment="1">
      <alignment vertical="center"/>
    </xf>
    <xf numFmtId="166" fontId="3" fillId="0" borderId="0" xfId="1" applyNumberFormat="1" applyFont="1"/>
    <xf numFmtId="164" fontId="11" fillId="0" borderId="0" xfId="1" applyNumberFormat="1" applyFont="1"/>
    <xf numFmtId="164" fontId="11" fillId="0" borderId="0" xfId="1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164" fontId="13" fillId="0" borderId="0" xfId="1" applyNumberFormat="1" applyFont="1"/>
    <xf numFmtId="1" fontId="3" fillId="2" borderId="0" xfId="0" applyNumberFormat="1" applyFont="1" applyFill="1"/>
    <xf numFmtId="1" fontId="5" fillId="0" borderId="0" xfId="0" applyNumberFormat="1" applyFont="1"/>
    <xf numFmtId="1" fontId="3" fillId="2" borderId="0" xfId="1" applyNumberFormat="1" applyFont="1" applyFill="1"/>
    <xf numFmtId="165" fontId="3" fillId="0" borderId="0" xfId="0" applyNumberFormat="1" applyFont="1"/>
    <xf numFmtId="167" fontId="3" fillId="0" borderId="0" xfId="2" applyNumberFormat="1" applyFont="1"/>
    <xf numFmtId="0" fontId="0" fillId="0" borderId="0" xfId="0" applyAlignment="1">
      <alignment horizontal="center"/>
    </xf>
    <xf numFmtId="0" fontId="14" fillId="0" borderId="0" xfId="0" applyFont="1"/>
    <xf numFmtId="167" fontId="0" fillId="0" borderId="0" xfId="2" applyNumberFormat="1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168" fontId="0" fillId="0" borderId="0" xfId="2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1" fillId="0" borderId="0" xfId="7"/>
    <xf numFmtId="0" fontId="4" fillId="0" borderId="0" xfId="7" applyFont="1" applyAlignment="1">
      <alignment wrapText="1"/>
    </xf>
    <xf numFmtId="10" fontId="4" fillId="2" borderId="0" xfId="7" applyNumberFormat="1" applyFont="1" applyFill="1" applyAlignment="1">
      <alignment horizontal="center" wrapText="1"/>
    </xf>
    <xf numFmtId="0" fontId="4" fillId="2" borderId="0" xfId="7" applyFont="1" applyFill="1" applyAlignment="1">
      <alignment horizontal="center" wrapText="1"/>
    </xf>
    <xf numFmtId="10" fontId="3" fillId="0" borderId="0" xfId="8" applyNumberFormat="1" applyFont="1"/>
    <xf numFmtId="9" fontId="3" fillId="0" borderId="0" xfId="8" applyFont="1"/>
    <xf numFmtId="169" fontId="3" fillId="0" borderId="0" xfId="4" applyNumberFormat="1" applyFont="1"/>
    <xf numFmtId="0" fontId="5" fillId="0" borderId="0" xfId="0" applyFont="1" applyAlignment="1">
      <alignment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10" fontId="4" fillId="0" borderId="0" xfId="7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3" fillId="0" borderId="0" xfId="0" applyNumberFormat="1" applyFont="1"/>
    <xf numFmtId="0" fontId="9" fillId="0" borderId="0" xfId="0" applyFont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9" fontId="3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20" fontId="5" fillId="0" borderId="0" xfId="0" applyNumberFormat="1" applyFont="1"/>
    <xf numFmtId="0" fontId="11" fillId="0" borderId="0" xfId="9" applyFont="1" applyAlignment="1">
      <alignment vertical="center"/>
    </xf>
    <xf numFmtId="0" fontId="18" fillId="0" borderId="0" xfId="9" applyFont="1" applyAlignment="1">
      <alignment vertical="center"/>
    </xf>
    <xf numFmtId="0" fontId="3" fillId="0" borderId="0" xfId="9" applyFont="1" applyFill="1" applyAlignment="1">
      <alignment vertical="center"/>
    </xf>
    <xf numFmtId="9" fontId="3" fillId="0" borderId="0" xfId="2" applyFont="1" applyFill="1" applyAlignment="1">
      <alignment vertical="center"/>
    </xf>
    <xf numFmtId="170" fontId="11" fillId="0" borderId="0" xfId="9" applyNumberFormat="1" applyFont="1" applyAlignment="1">
      <alignment horizontal="right" vertical="center"/>
    </xf>
    <xf numFmtId="171" fontId="11" fillId="0" borderId="0" xfId="9" applyNumberFormat="1" applyFont="1" applyAlignment="1">
      <alignment horizontal="right" vertical="center"/>
    </xf>
    <xf numFmtId="170" fontId="18" fillId="0" borderId="0" xfId="9" applyNumberFormat="1" applyFont="1" applyAlignment="1">
      <alignment horizontal="right" vertical="center"/>
    </xf>
    <xf numFmtId="170" fontId="18" fillId="0" borderId="0" xfId="9" applyNumberFormat="1" applyFont="1" applyBorder="1" applyAlignment="1">
      <alignment horizontal="right" vertical="center"/>
    </xf>
    <xf numFmtId="170" fontId="11" fillId="0" borderId="0" xfId="9" applyNumberFormat="1" applyFont="1" applyBorder="1" applyAlignment="1">
      <alignment horizontal="right" vertical="center"/>
    </xf>
    <xf numFmtId="0" fontId="18" fillId="2" borderId="0" xfId="9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left" vertical="center"/>
    </xf>
    <xf numFmtId="0" fontId="0" fillId="0" borderId="0" xfId="0" applyFont="1"/>
    <xf numFmtId="179" fontId="20" fillId="0" borderId="0" xfId="0" applyNumberFormat="1" applyFont="1" applyAlignment="1">
      <alignment horizontal="left"/>
    </xf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5" fillId="0" borderId="0" xfId="3" applyFont="1" applyAlignment="1">
      <alignment vertical="center"/>
    </xf>
    <xf numFmtId="0" fontId="25" fillId="0" borderId="0" xfId="3" applyFont="1"/>
  </cellXfs>
  <cellStyles count="10">
    <cellStyle name="Comma" xfId="1" builtinId="3"/>
    <cellStyle name="Comma 2" xfId="4" xr:uid="{A42CD70C-A420-4DFD-98EA-B22AA84FA269}"/>
    <cellStyle name="Hyperlink" xfId="3" builtinId="8"/>
    <cellStyle name="Normal" xfId="0" builtinId="0"/>
    <cellStyle name="Normal 2" xfId="7" xr:uid="{D90DDE20-5B2D-430B-8F4C-34B4E254805F}"/>
    <cellStyle name="Normal 2 2" xfId="9" xr:uid="{3DE934FE-C4C9-4770-A7E3-E23579319EC4}"/>
    <cellStyle name="Normal 3" xfId="6" xr:uid="{6BB2A64B-DF1E-4B7F-B5D7-64F54982DA40}"/>
    <cellStyle name="Normal 4" xfId="5" xr:uid="{EC9933CB-D42C-4E46-90A7-88ABC225EEB6}"/>
    <cellStyle name="Percent" xfId="2" builtinId="5"/>
    <cellStyle name="Percent 2" xfId="8" xr:uid="{1A671835-6EE3-4182-B827-244C2F36F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about.bnef.com/insights/commodities/cost-of-clean-energy-technologies-drop-as-expensivedebt-offset-by-cooling-commodity-price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ena.org/Publications/2025/Jun/Renewable-Power-Generation-Costs-in-202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orldbank.org/indicator/TX.VAL.MRCH.CD.WT" TargetMode="External"/><Relationship Id="rId2" Type="http://schemas.openxmlformats.org/officeDocument/2006/relationships/hyperlink" Target="https://data.worldbank.org/indicator/TM.VAL.MRCH.CD.WT" TargetMode="External"/><Relationship Id="rId1" Type="http://schemas.openxmlformats.org/officeDocument/2006/relationships/hyperlink" Target="https://data.worldbank.org/indicator/TX.VAL.FUEL.ZS.UN" TargetMode="External"/><Relationship Id="rId5" Type="http://schemas.openxmlformats.org/officeDocument/2006/relationships/hyperlink" Target="https://data.worldbank.org/indicator/TX.VAL.FUEL.ZS.UN" TargetMode="External"/><Relationship Id="rId4" Type="http://schemas.openxmlformats.org/officeDocument/2006/relationships/hyperlink" Target="https://data.worldbank.org/indicator/NY.GDP.MKTP.CD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bank.worldbank.org/source/doing-business/Series/IC.ELC.SAIF.XD.DB1619" TargetMode="External"/><Relationship Id="rId1" Type="http://schemas.openxmlformats.org/officeDocument/2006/relationships/hyperlink" Target="https://databank.worldbank.org/source/doing-business/Series/IC.ELC.SAID.XD.DB1619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136/bmj-2023-077784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a.org/data-and-statistics/data-product/world-energy-balances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007/s11625-023-01440-y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a.org/reports/world-energy-employment-2024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unstats.un.org/sdgs/dataportal/database" TargetMode="External"/><Relationship Id="rId1" Type="http://schemas.openxmlformats.org/officeDocument/2006/relationships/hyperlink" Target="https://www.iea.org/data-and-statistics/data-product/world-energy-balanc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arbontracker.org/reports/petrostates-of-decline/" TargetMode="External"/><Relationship Id="rId2" Type="http://schemas.openxmlformats.org/officeDocument/2006/relationships/hyperlink" Target="https://climatestrategies.org/wp-content/uploads/2025/09/PPFF-Lead-Report-16092025.pdf" TargetMode="External"/><Relationship Id="rId1" Type="http://schemas.openxmlformats.org/officeDocument/2006/relationships/hyperlink" Target="https://iea.blob.core.windows.net/assets/d2b4b054-4a55-4c6f-893f-fc2c8b77e9a1/WorldEnergyEmployment2024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worldbank.org/indicator/TX.VAL.FUEL.ZS.UN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ergyinst.org/statistical-review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a.org/data-and-statistics/data-product/world-energy-balanc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a.org/data-and-statistics/data-product/world-energy-balanc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ergyinst.org/statistical-review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a.org/reports/world-energy-outlook-2023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ea.org/data-and-statistics/datatools/global-ev-data-explorer" TargetMode="External"/><Relationship Id="rId1" Type="http://schemas.openxmlformats.org/officeDocument/2006/relationships/hyperlink" Target="https://www.energyinst.org/statistical-review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about.bnef.com/insights/finance/the-race-to-localize-clean-technology-supply-chain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ea.org/reports/world-energy-outlook-2025" TargetMode="External"/><Relationship Id="rId1" Type="http://schemas.openxmlformats.org/officeDocument/2006/relationships/hyperlink" Target="https://www.iea.org/reports/world-energy-outlook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00D5-7DFA-4681-ACDD-8EDDB029F5D1}">
  <sheetPr>
    <tabColor theme="0"/>
  </sheetPr>
  <dimension ref="A1:A12"/>
  <sheetViews>
    <sheetView tabSelected="1" workbookViewId="0">
      <selection activeCell="B13" sqref="B13"/>
    </sheetView>
  </sheetViews>
  <sheetFormatPr defaultRowHeight="14.5" x14ac:dyDescent="0.35"/>
  <cols>
    <col min="1" max="1" width="11.1796875" bestFit="1" customWidth="1"/>
  </cols>
  <sheetData>
    <row r="1" spans="1:1" s="86" customFormat="1" ht="18" x14ac:dyDescent="0.35">
      <c r="A1" s="90" t="s">
        <v>803</v>
      </c>
    </row>
    <row r="2" spans="1:1" s="86" customFormat="1" ht="17.5" x14ac:dyDescent="0.35">
      <c r="A2" s="91" t="s">
        <v>804</v>
      </c>
    </row>
    <row r="3" spans="1:1" x14ac:dyDescent="0.35">
      <c r="A3" s="85"/>
    </row>
    <row r="4" spans="1:1" x14ac:dyDescent="0.35">
      <c r="A4" s="85" t="s">
        <v>805</v>
      </c>
    </row>
    <row r="5" spans="1:1" x14ac:dyDescent="0.35">
      <c r="A5" s="85" t="s">
        <v>806</v>
      </c>
    </row>
    <row r="6" spans="1:1" x14ac:dyDescent="0.35">
      <c r="A6" s="85"/>
    </row>
    <row r="7" spans="1:1" x14ac:dyDescent="0.35">
      <c r="A7" s="85" t="s">
        <v>807</v>
      </c>
    </row>
    <row r="8" spans="1:1" x14ac:dyDescent="0.35">
      <c r="A8" s="87">
        <v>46082</v>
      </c>
    </row>
    <row r="11" spans="1:1" x14ac:dyDescent="0.35">
      <c r="A11" s="84" t="s">
        <v>808</v>
      </c>
    </row>
    <row r="12" spans="1:1" x14ac:dyDescent="0.35">
      <c r="A12" s="84" t="s">
        <v>809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6229D-A19B-4DE7-9839-155CCB647536}">
  <sheetPr>
    <tabColor theme="5"/>
  </sheetPr>
  <dimension ref="A1:B47"/>
  <sheetViews>
    <sheetView workbookViewId="0">
      <selection activeCell="A4" sqref="A4:B4"/>
    </sheetView>
  </sheetViews>
  <sheetFormatPr defaultRowHeight="12.5" x14ac:dyDescent="0.25"/>
  <cols>
    <col min="1" max="1" width="15.90625" style="2" customWidth="1"/>
    <col min="2" max="2" width="10.54296875" style="39" customWidth="1"/>
    <col min="3" max="16384" width="8.7265625" style="2"/>
  </cols>
  <sheetData>
    <row r="1" spans="1:2" ht="15.5" x14ac:dyDescent="0.35">
      <c r="A1" s="18" t="s">
        <v>231</v>
      </c>
    </row>
    <row r="4" spans="1:2" ht="26" x14ac:dyDescent="0.3">
      <c r="A4" s="55" t="s">
        <v>0</v>
      </c>
      <c r="B4" s="10" t="s">
        <v>296</v>
      </c>
    </row>
    <row r="5" spans="1:2" x14ac:dyDescent="0.25">
      <c r="A5" s="2" t="s">
        <v>1</v>
      </c>
      <c r="B5" s="39" t="s">
        <v>2</v>
      </c>
    </row>
    <row r="6" spans="1:2" x14ac:dyDescent="0.25">
      <c r="A6" s="2" t="s">
        <v>3</v>
      </c>
      <c r="B6" s="39" t="s">
        <v>4</v>
      </c>
    </row>
    <row r="7" spans="1:2" x14ac:dyDescent="0.25">
      <c r="A7" s="2" t="s">
        <v>70</v>
      </c>
      <c r="B7" s="39" t="s">
        <v>2</v>
      </c>
    </row>
    <row r="8" spans="1:2" x14ac:dyDescent="0.25">
      <c r="A8" s="2" t="s">
        <v>5</v>
      </c>
      <c r="B8" s="39" t="s">
        <v>2</v>
      </c>
    </row>
    <row r="9" spans="1:2" x14ac:dyDescent="0.25">
      <c r="A9" s="2" t="s">
        <v>5</v>
      </c>
      <c r="B9" s="39" t="s">
        <v>2</v>
      </c>
    </row>
    <row r="10" spans="1:2" x14ac:dyDescent="0.25">
      <c r="A10" s="2" t="s">
        <v>6</v>
      </c>
      <c r="B10" s="39" t="s">
        <v>2</v>
      </c>
    </row>
    <row r="11" spans="1:2" x14ac:dyDescent="0.25">
      <c r="A11" s="2" t="s">
        <v>74</v>
      </c>
      <c r="B11" s="39" t="s">
        <v>4</v>
      </c>
    </row>
    <row r="12" spans="1:2" x14ac:dyDescent="0.25">
      <c r="A12" s="2" t="s">
        <v>7</v>
      </c>
      <c r="B12" s="39" t="s">
        <v>2</v>
      </c>
    </row>
    <row r="13" spans="1:2" x14ac:dyDescent="0.25">
      <c r="A13" s="2" t="s">
        <v>31</v>
      </c>
      <c r="B13" s="39" t="s">
        <v>2</v>
      </c>
    </row>
    <row r="14" spans="1:2" x14ac:dyDescent="0.25">
      <c r="A14" s="2" t="s">
        <v>80</v>
      </c>
      <c r="B14" s="39" t="s">
        <v>2</v>
      </c>
    </row>
    <row r="15" spans="1:2" x14ac:dyDescent="0.25">
      <c r="A15" s="2" t="s">
        <v>8</v>
      </c>
      <c r="B15" s="39" t="s">
        <v>4</v>
      </c>
    </row>
    <row r="16" spans="1:2" x14ac:dyDescent="0.25">
      <c r="A16" s="2" t="s">
        <v>297</v>
      </c>
      <c r="B16" s="39" t="s">
        <v>4</v>
      </c>
    </row>
    <row r="17" spans="1:2" x14ac:dyDescent="0.25">
      <c r="A17" s="2" t="s">
        <v>298</v>
      </c>
      <c r="B17" s="39" t="s">
        <v>4</v>
      </c>
    </row>
    <row r="18" spans="1:2" x14ac:dyDescent="0.25">
      <c r="A18" s="2" t="s">
        <v>86</v>
      </c>
      <c r="B18" s="39" t="s">
        <v>17</v>
      </c>
    </row>
    <row r="19" spans="1:2" x14ac:dyDescent="0.25">
      <c r="A19" s="2" t="s">
        <v>10</v>
      </c>
      <c r="B19" s="39" t="s">
        <v>4</v>
      </c>
    </row>
    <row r="20" spans="1:2" x14ac:dyDescent="0.25">
      <c r="A20" s="2" t="s">
        <v>11</v>
      </c>
      <c r="B20" s="39" t="s">
        <v>12</v>
      </c>
    </row>
    <row r="21" spans="1:2" x14ac:dyDescent="0.25">
      <c r="A21" s="2" t="s">
        <v>90</v>
      </c>
      <c r="B21" s="39" t="s">
        <v>4</v>
      </c>
    </row>
    <row r="22" spans="1:2" x14ac:dyDescent="0.25">
      <c r="A22" s="2" t="s">
        <v>92</v>
      </c>
      <c r="B22" s="39" t="s">
        <v>4</v>
      </c>
    </row>
    <row r="23" spans="1:2" x14ac:dyDescent="0.25">
      <c r="A23" s="2" t="s">
        <v>13</v>
      </c>
      <c r="B23" s="39" t="s">
        <v>4</v>
      </c>
    </row>
    <row r="24" spans="1:2" x14ac:dyDescent="0.25">
      <c r="A24" s="2" t="s">
        <v>14</v>
      </c>
      <c r="B24" s="39" t="s">
        <v>4</v>
      </c>
    </row>
    <row r="25" spans="1:2" x14ac:dyDescent="0.25">
      <c r="A25" s="2" t="s">
        <v>302</v>
      </c>
      <c r="B25" s="39" t="s">
        <v>4</v>
      </c>
    </row>
    <row r="26" spans="1:2" x14ac:dyDescent="0.25">
      <c r="A26" s="2" t="s">
        <v>97</v>
      </c>
      <c r="B26" s="39" t="s">
        <v>4</v>
      </c>
    </row>
    <row r="27" spans="1:2" x14ac:dyDescent="0.25">
      <c r="A27" s="2" t="s">
        <v>15</v>
      </c>
      <c r="B27" s="39" t="s">
        <v>4</v>
      </c>
    </row>
    <row r="28" spans="1:2" x14ac:dyDescent="0.25">
      <c r="A28" s="2" t="s">
        <v>299</v>
      </c>
      <c r="B28" s="39" t="s">
        <v>2</v>
      </c>
    </row>
    <row r="29" spans="1:2" x14ac:dyDescent="0.25">
      <c r="A29" s="2" t="s">
        <v>106</v>
      </c>
      <c r="B29" s="39" t="s">
        <v>4</v>
      </c>
    </row>
    <row r="30" spans="1:2" x14ac:dyDescent="0.25">
      <c r="A30" s="2" t="s">
        <v>108</v>
      </c>
      <c r="B30" s="39" t="s">
        <v>2</v>
      </c>
    </row>
    <row r="31" spans="1:2" x14ac:dyDescent="0.25">
      <c r="A31" s="2" t="s">
        <v>109</v>
      </c>
      <c r="B31" s="39" t="s">
        <v>4</v>
      </c>
    </row>
    <row r="32" spans="1:2" x14ac:dyDescent="0.25">
      <c r="A32" s="2" t="s">
        <v>16</v>
      </c>
      <c r="B32" s="39" t="s">
        <v>17</v>
      </c>
    </row>
    <row r="33" spans="1:2" x14ac:dyDescent="0.25">
      <c r="A33" s="2" t="s">
        <v>19</v>
      </c>
      <c r="B33" s="39" t="s">
        <v>4</v>
      </c>
    </row>
    <row r="34" spans="1:2" x14ac:dyDescent="0.25">
      <c r="A34" s="2" t="s">
        <v>20</v>
      </c>
      <c r="B34" s="39" t="s">
        <v>12</v>
      </c>
    </row>
    <row r="35" spans="1:2" x14ac:dyDescent="0.25">
      <c r="A35" s="2" t="s">
        <v>116</v>
      </c>
      <c r="B35" s="39" t="s">
        <v>4</v>
      </c>
    </row>
    <row r="36" spans="1:2" x14ac:dyDescent="0.25">
      <c r="A36" s="2" t="s">
        <v>300</v>
      </c>
      <c r="B36" s="39" t="s">
        <v>2</v>
      </c>
    </row>
    <row r="37" spans="1:2" x14ac:dyDescent="0.25">
      <c r="A37" s="2" t="s">
        <v>119</v>
      </c>
      <c r="B37" s="39" t="s">
        <v>4</v>
      </c>
    </row>
    <row r="38" spans="1:2" x14ac:dyDescent="0.25">
      <c r="A38" s="2" t="s">
        <v>304</v>
      </c>
      <c r="B38" s="39" t="s">
        <v>17</v>
      </c>
    </row>
    <row r="39" spans="1:2" x14ac:dyDescent="0.25">
      <c r="A39" s="2" t="s">
        <v>301</v>
      </c>
      <c r="B39" s="39" t="s">
        <v>2</v>
      </c>
    </row>
    <row r="40" spans="1:2" x14ac:dyDescent="0.25">
      <c r="A40" s="2" t="s">
        <v>21</v>
      </c>
      <c r="B40" s="39" t="s">
        <v>2</v>
      </c>
    </row>
    <row r="41" spans="1:2" x14ac:dyDescent="0.25">
      <c r="A41" s="2" t="s">
        <v>22</v>
      </c>
      <c r="B41" s="39" t="s">
        <v>2</v>
      </c>
    </row>
    <row r="42" spans="1:2" x14ac:dyDescent="0.25">
      <c r="A42" s="2" t="s">
        <v>128</v>
      </c>
      <c r="B42" s="39" t="s">
        <v>4</v>
      </c>
    </row>
    <row r="43" spans="1:2" x14ac:dyDescent="0.25">
      <c r="A43" s="2" t="s">
        <v>303</v>
      </c>
      <c r="B43" s="39" t="s">
        <v>4</v>
      </c>
    </row>
    <row r="46" spans="1:2" ht="13" x14ac:dyDescent="0.3">
      <c r="A46" s="9" t="s">
        <v>305</v>
      </c>
    </row>
    <row r="47" spans="1:2" x14ac:dyDescent="0.25">
      <c r="A47" s="16" t="s">
        <v>306</v>
      </c>
    </row>
  </sheetData>
  <sortState xmlns:xlrd2="http://schemas.microsoft.com/office/spreadsheetml/2017/richdata2" ref="A5:B43">
    <sortCondition ref="A5:A43"/>
  </sortState>
  <hyperlinks>
    <hyperlink ref="A47" r:id="rId1" xr:uid="{FCF796FC-670A-456F-8CE9-0AA97631824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BEA90-379D-4BA0-9064-BD9724C6E58C}">
  <sheetPr>
    <tabColor theme="5"/>
  </sheetPr>
  <dimension ref="A1:B72"/>
  <sheetViews>
    <sheetView workbookViewId="0">
      <selection activeCell="A4" sqref="A4:B4"/>
    </sheetView>
  </sheetViews>
  <sheetFormatPr defaultRowHeight="14.5" x14ac:dyDescent="0.35"/>
  <sheetData>
    <row r="1" spans="1:2" ht="15.5" x14ac:dyDescent="0.35">
      <c r="A1" s="18" t="s">
        <v>307</v>
      </c>
    </row>
    <row r="4" spans="1:2" x14ac:dyDescent="0.35">
      <c r="A4" s="40" t="s">
        <v>0</v>
      </c>
      <c r="B4" s="40" t="s">
        <v>232</v>
      </c>
    </row>
    <row r="5" spans="1:2" x14ac:dyDescent="0.35">
      <c r="A5" s="32" t="s">
        <v>233</v>
      </c>
      <c r="B5" s="34">
        <v>2.283133118468594E-2</v>
      </c>
    </row>
    <row r="6" spans="1:2" ht="15.5" x14ac:dyDescent="0.35">
      <c r="A6" s="35" t="s">
        <v>234</v>
      </c>
      <c r="B6" s="34">
        <v>2.454020900478571E-2</v>
      </c>
    </row>
    <row r="7" spans="1:2" ht="15.5" x14ac:dyDescent="0.35">
      <c r="A7" s="35" t="s">
        <v>235</v>
      </c>
      <c r="B7" s="34">
        <v>2.9427307903435059E-2</v>
      </c>
    </row>
    <row r="8" spans="1:2" x14ac:dyDescent="0.35">
      <c r="A8" s="32" t="s">
        <v>236</v>
      </c>
      <c r="B8" s="34">
        <v>3.0404793266610941E-2</v>
      </c>
    </row>
    <row r="9" spans="1:2" ht="15.5" x14ac:dyDescent="0.35">
      <c r="A9" s="35" t="s">
        <v>237</v>
      </c>
      <c r="B9" s="34">
        <v>3.0404793266610941E-2</v>
      </c>
    </row>
    <row r="10" spans="1:2" x14ac:dyDescent="0.35">
      <c r="A10" s="32" t="s">
        <v>238</v>
      </c>
      <c r="B10" s="34">
        <v>3.2185137708760532E-2</v>
      </c>
    </row>
    <row r="11" spans="1:2" ht="15.5" x14ac:dyDescent="0.35">
      <c r="A11" s="35" t="s">
        <v>239</v>
      </c>
      <c r="B11" s="34">
        <v>3.3420210742111323E-2</v>
      </c>
    </row>
    <row r="12" spans="1:2" x14ac:dyDescent="0.35">
      <c r="A12" s="32" t="s">
        <v>240</v>
      </c>
      <c r="B12" s="34">
        <v>3.642183327379489E-2</v>
      </c>
    </row>
    <row r="13" spans="1:2" x14ac:dyDescent="0.35">
      <c r="A13" s="32" t="s">
        <v>241</v>
      </c>
      <c r="B13" s="34">
        <v>3.8994774880359413E-2</v>
      </c>
    </row>
    <row r="14" spans="1:2" x14ac:dyDescent="0.35">
      <c r="A14" s="32" t="s">
        <v>242</v>
      </c>
      <c r="B14" s="34">
        <v>4.3064298271315637E-2</v>
      </c>
    </row>
    <row r="15" spans="1:2" x14ac:dyDescent="0.35">
      <c r="A15" s="32" t="s">
        <v>243</v>
      </c>
      <c r="B15" s="34">
        <v>4.5566728074701628E-2</v>
      </c>
    </row>
    <row r="16" spans="1:2" ht="15.5" x14ac:dyDescent="0.35">
      <c r="A16" s="35" t="s">
        <v>244</v>
      </c>
      <c r="B16" s="34">
        <v>4.5769642405002031E-2</v>
      </c>
    </row>
    <row r="17" spans="1:2" ht="15.5" x14ac:dyDescent="0.35">
      <c r="A17" s="35" t="s">
        <v>245</v>
      </c>
      <c r="B17" s="34">
        <v>4.6501877503514637E-2</v>
      </c>
    </row>
    <row r="18" spans="1:2" x14ac:dyDescent="0.35">
      <c r="A18" s="32" t="s">
        <v>246</v>
      </c>
      <c r="B18" s="34">
        <v>4.8520819372699593E-2</v>
      </c>
    </row>
    <row r="19" spans="1:2" ht="15.5" x14ac:dyDescent="0.35">
      <c r="A19" s="35" t="s">
        <v>247</v>
      </c>
      <c r="B19" s="34">
        <v>4.9091415190858578E-2</v>
      </c>
    </row>
    <row r="20" spans="1:2" ht="15.5" x14ac:dyDescent="0.35">
      <c r="A20" s="35" t="s">
        <v>248</v>
      </c>
      <c r="B20" s="34">
        <v>4.9859442264911923E-2</v>
      </c>
    </row>
    <row r="21" spans="1:2" x14ac:dyDescent="0.35">
      <c r="A21" s="32" t="s">
        <v>249</v>
      </c>
      <c r="B21" s="34">
        <v>4.9941785384352018E-2</v>
      </c>
    </row>
    <row r="22" spans="1:2" x14ac:dyDescent="0.35">
      <c r="A22" s="32" t="s">
        <v>250</v>
      </c>
      <c r="B22" s="34">
        <v>5.1496556350427262E-2</v>
      </c>
    </row>
    <row r="23" spans="1:2" ht="15.5" x14ac:dyDescent="0.35">
      <c r="A23" s="35" t="s">
        <v>251</v>
      </c>
      <c r="B23" s="34">
        <v>5.1563614690971489E-2</v>
      </c>
    </row>
    <row r="24" spans="1:2" x14ac:dyDescent="0.35">
      <c r="A24" s="32" t="s">
        <v>252</v>
      </c>
      <c r="B24" s="34">
        <v>5.1715032470033062E-2</v>
      </c>
    </row>
    <row r="25" spans="1:2" ht="15.5" x14ac:dyDescent="0.35">
      <c r="A25" s="35" t="s">
        <v>253</v>
      </c>
      <c r="B25" s="34">
        <v>5.2488468676336282E-2</v>
      </c>
    </row>
    <row r="26" spans="1:2" x14ac:dyDescent="0.35">
      <c r="A26" s="32" t="s">
        <v>254</v>
      </c>
      <c r="B26" s="34">
        <v>5.3828572126184179E-2</v>
      </c>
    </row>
    <row r="27" spans="1:2" x14ac:dyDescent="0.35">
      <c r="A27" s="32" t="s">
        <v>197</v>
      </c>
      <c r="B27" s="34">
        <v>5.446210567438213E-2</v>
      </c>
    </row>
    <row r="28" spans="1:2" x14ac:dyDescent="0.35">
      <c r="A28" s="36" t="s">
        <v>255</v>
      </c>
      <c r="B28" s="34">
        <v>5.5082151886776121E-2</v>
      </c>
    </row>
    <row r="29" spans="1:2" x14ac:dyDescent="0.35">
      <c r="A29" s="32" t="s">
        <v>256</v>
      </c>
      <c r="B29" s="34">
        <v>5.6883936683915559E-2</v>
      </c>
    </row>
    <row r="30" spans="1:2" ht="15.5" x14ac:dyDescent="0.35">
      <c r="A30" s="35" t="s">
        <v>257</v>
      </c>
      <c r="B30" s="37">
        <v>5.9954377594455308E-2</v>
      </c>
    </row>
    <row r="31" spans="1:2" x14ac:dyDescent="0.35">
      <c r="A31" s="32" t="s">
        <v>258</v>
      </c>
      <c r="B31" s="37">
        <v>5.9954377594455321E-2</v>
      </c>
    </row>
    <row r="32" spans="1:2" ht="15.5" x14ac:dyDescent="0.35">
      <c r="A32" s="35" t="s">
        <v>259</v>
      </c>
      <c r="B32" s="34">
        <v>6.0897962206360567E-2</v>
      </c>
    </row>
    <row r="33" spans="1:2" x14ac:dyDescent="0.35">
      <c r="A33" s="32" t="s">
        <v>260</v>
      </c>
      <c r="B33" s="34">
        <v>6.4204610117760463E-2</v>
      </c>
    </row>
    <row r="34" spans="1:2" x14ac:dyDescent="0.35">
      <c r="A34" s="32" t="s">
        <v>261</v>
      </c>
      <c r="B34" s="34">
        <v>6.5217619792952819E-2</v>
      </c>
    </row>
    <row r="35" spans="1:2" x14ac:dyDescent="0.35">
      <c r="A35" s="38" t="s">
        <v>262</v>
      </c>
      <c r="B35" s="34">
        <v>6.6514672115864926E-2</v>
      </c>
    </row>
    <row r="36" spans="1:2" ht="15.5" x14ac:dyDescent="0.35">
      <c r="A36" s="35" t="s">
        <v>263</v>
      </c>
      <c r="B36" s="34">
        <v>6.755055879431171E-2</v>
      </c>
    </row>
    <row r="37" spans="1:2" x14ac:dyDescent="0.35">
      <c r="A37" s="32" t="s">
        <v>264</v>
      </c>
      <c r="B37" s="34">
        <v>6.8224469804788468E-2</v>
      </c>
    </row>
    <row r="38" spans="1:2" ht="15.5" x14ac:dyDescent="0.35">
      <c r="A38" s="35" t="s">
        <v>265</v>
      </c>
      <c r="B38" s="34">
        <v>6.8888384321119434E-2</v>
      </c>
    </row>
    <row r="39" spans="1:2" x14ac:dyDescent="0.35">
      <c r="A39" s="32" t="s">
        <v>266</v>
      </c>
      <c r="B39" s="34">
        <v>6.9018194623359674E-2</v>
      </c>
    </row>
    <row r="40" spans="1:2" x14ac:dyDescent="0.35">
      <c r="A40" s="32" t="s">
        <v>267</v>
      </c>
      <c r="B40" s="34">
        <v>6.9546040475158222E-2</v>
      </c>
    </row>
    <row r="41" spans="1:2" ht="15.5" x14ac:dyDescent="0.35">
      <c r="A41" s="35" t="s">
        <v>268</v>
      </c>
      <c r="B41" s="34">
        <v>6.9546118282329594E-2</v>
      </c>
    </row>
    <row r="42" spans="1:2" ht="15.5" x14ac:dyDescent="0.35">
      <c r="A42" s="35" t="s">
        <v>269</v>
      </c>
      <c r="B42" s="34">
        <v>7.4457294362262783E-2</v>
      </c>
    </row>
    <row r="43" spans="1:2" x14ac:dyDescent="0.35">
      <c r="A43" s="36" t="s">
        <v>270</v>
      </c>
      <c r="B43" s="34">
        <v>7.4729629880530654E-2</v>
      </c>
    </row>
    <row r="44" spans="1:2" x14ac:dyDescent="0.35">
      <c r="A44" s="38" t="s">
        <v>271</v>
      </c>
      <c r="B44" s="34">
        <v>7.4999999999999997E-2</v>
      </c>
    </row>
    <row r="45" spans="1:2" ht="15.5" x14ac:dyDescent="0.35">
      <c r="A45" s="35" t="s">
        <v>272</v>
      </c>
      <c r="B45" s="34">
        <v>7.4999999999999997E-2</v>
      </c>
    </row>
    <row r="46" spans="1:2" x14ac:dyDescent="0.35">
      <c r="A46" s="36" t="s">
        <v>273</v>
      </c>
      <c r="B46" s="34">
        <v>7.4999999999999997E-2</v>
      </c>
    </row>
    <row r="47" spans="1:2" x14ac:dyDescent="0.35">
      <c r="A47" s="32" t="s">
        <v>274</v>
      </c>
      <c r="B47" s="34">
        <v>7.4999999999999997E-2</v>
      </c>
    </row>
    <row r="48" spans="1:2" x14ac:dyDescent="0.35">
      <c r="A48" s="32" t="s">
        <v>275</v>
      </c>
      <c r="B48" s="34">
        <v>7.5259415774739491E-2</v>
      </c>
    </row>
    <row r="49" spans="1:2" ht="15.5" x14ac:dyDescent="0.35">
      <c r="A49" s="35" t="s">
        <v>276</v>
      </c>
      <c r="B49" s="34">
        <v>7.6089024283933826E-2</v>
      </c>
    </row>
    <row r="50" spans="1:2" ht="15.5" x14ac:dyDescent="0.35">
      <c r="A50" s="35" t="s">
        <v>277</v>
      </c>
      <c r="B50" s="34">
        <v>7.7176844231714226E-2</v>
      </c>
    </row>
    <row r="51" spans="1:2" x14ac:dyDescent="0.35">
      <c r="A51" s="32" t="s">
        <v>278</v>
      </c>
      <c r="B51" s="34">
        <v>8.0529467683257736E-2</v>
      </c>
    </row>
    <row r="52" spans="1:2" ht="15.5" x14ac:dyDescent="0.35">
      <c r="A52" s="35" t="s">
        <v>279</v>
      </c>
      <c r="B52" s="34">
        <v>8.9315965453216281E-2</v>
      </c>
    </row>
    <row r="53" spans="1:2" x14ac:dyDescent="0.35">
      <c r="A53" s="32" t="s">
        <v>280</v>
      </c>
      <c r="B53" s="34">
        <v>8.9399847710362135E-2</v>
      </c>
    </row>
    <row r="54" spans="1:2" x14ac:dyDescent="0.35">
      <c r="A54" s="32" t="s">
        <v>281</v>
      </c>
      <c r="B54" s="34">
        <v>9.1566396404781716E-2</v>
      </c>
    </row>
    <row r="55" spans="1:2" x14ac:dyDescent="0.35">
      <c r="A55" s="32" t="s">
        <v>282</v>
      </c>
      <c r="B55" s="34">
        <v>9.6254839742224929E-2</v>
      </c>
    </row>
    <row r="56" spans="1:2" ht="15.5" x14ac:dyDescent="0.35">
      <c r="A56" s="35" t="s">
        <v>283</v>
      </c>
      <c r="B56" s="34">
        <v>9.643169187493128E-2</v>
      </c>
    </row>
    <row r="57" spans="1:2" x14ac:dyDescent="0.35">
      <c r="A57" s="32" t="s">
        <v>284</v>
      </c>
      <c r="B57" s="34">
        <v>9.8186011320251718E-2</v>
      </c>
    </row>
    <row r="58" spans="1:2" x14ac:dyDescent="0.35">
      <c r="A58" s="32" t="s">
        <v>285</v>
      </c>
      <c r="B58" s="34">
        <v>0.1052833514786147</v>
      </c>
    </row>
    <row r="59" spans="1:2" x14ac:dyDescent="0.35">
      <c r="A59" s="32" t="s">
        <v>286</v>
      </c>
      <c r="B59" s="34">
        <v>0.10531752809752069</v>
      </c>
    </row>
    <row r="60" spans="1:2" x14ac:dyDescent="0.35">
      <c r="A60" s="32" t="s">
        <v>287</v>
      </c>
      <c r="B60" s="34">
        <v>0.1084562825151862</v>
      </c>
    </row>
    <row r="61" spans="1:2" x14ac:dyDescent="0.35">
      <c r="A61" s="32" t="s">
        <v>288</v>
      </c>
      <c r="B61" s="34">
        <v>0.11288251470714129</v>
      </c>
    </row>
    <row r="62" spans="1:2" ht="15.5" x14ac:dyDescent="0.35">
      <c r="A62" s="35" t="s">
        <v>289</v>
      </c>
      <c r="B62" s="34">
        <v>0.1185308319567444</v>
      </c>
    </row>
    <row r="63" spans="1:2" x14ac:dyDescent="0.35">
      <c r="A63" s="32" t="s">
        <v>290</v>
      </c>
      <c r="B63" s="34">
        <v>0.13527665138033121</v>
      </c>
    </row>
    <row r="64" spans="1:2" x14ac:dyDescent="0.35">
      <c r="A64" s="32" t="s">
        <v>291</v>
      </c>
      <c r="B64" s="34">
        <v>0.1354612631413723</v>
      </c>
    </row>
    <row r="65" spans="1:2" ht="15.5" x14ac:dyDescent="0.35">
      <c r="A65" s="35" t="s">
        <v>292</v>
      </c>
      <c r="B65" s="34">
        <v>0.15525499658890671</v>
      </c>
    </row>
    <row r="66" spans="1:2" x14ac:dyDescent="0.35">
      <c r="A66" s="32" t="s">
        <v>293</v>
      </c>
      <c r="B66" s="34">
        <v>0.1589783804532228</v>
      </c>
    </row>
    <row r="67" spans="1:2" ht="15.5" x14ac:dyDescent="0.35">
      <c r="A67" s="35" t="s">
        <v>294</v>
      </c>
      <c r="B67" s="34">
        <v>0.1594985598310881</v>
      </c>
    </row>
    <row r="68" spans="1:2" x14ac:dyDescent="0.35">
      <c r="A68" s="32" t="s">
        <v>295</v>
      </c>
      <c r="B68" s="34">
        <v>0.16859668758541169</v>
      </c>
    </row>
    <row r="71" spans="1:2" x14ac:dyDescent="0.35">
      <c r="A71" s="24" t="s">
        <v>308</v>
      </c>
    </row>
    <row r="72" spans="1:2" x14ac:dyDescent="0.35">
      <c r="A72" s="15" t="s">
        <v>309</v>
      </c>
    </row>
  </sheetData>
  <hyperlinks>
    <hyperlink ref="A72" r:id="rId1" xr:uid="{419BA88F-0BCD-4C18-9252-4D5E556CFC1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E930-3F9F-410A-9A3F-53A3B26C8D6D}">
  <sheetPr>
    <tabColor theme="5"/>
  </sheetPr>
  <dimension ref="A1:H174"/>
  <sheetViews>
    <sheetView workbookViewId="0">
      <selection activeCell="A4" sqref="A4:B4"/>
    </sheetView>
  </sheetViews>
  <sheetFormatPr defaultRowHeight="12.5" x14ac:dyDescent="0.25"/>
  <cols>
    <col min="1" max="1" width="25.453125" style="2" customWidth="1"/>
    <col min="2" max="2" width="15" style="2" customWidth="1"/>
    <col min="3" max="3" width="3.6328125" style="2" customWidth="1"/>
    <col min="4" max="4" width="11.26953125" style="2" customWidth="1"/>
    <col min="5" max="5" width="17.7265625" style="2" customWidth="1"/>
    <col min="6" max="6" width="11.6328125" style="2" customWidth="1"/>
    <col min="7" max="7" width="20" style="2" customWidth="1"/>
    <col min="8" max="8" width="19.08984375" style="2" customWidth="1"/>
    <col min="9" max="16384" width="8.7265625" style="2"/>
  </cols>
  <sheetData>
    <row r="1" spans="1:8" ht="15.5" x14ac:dyDescent="0.35">
      <c r="A1" s="18" t="s">
        <v>310</v>
      </c>
    </row>
    <row r="2" spans="1:8" x14ac:dyDescent="0.25">
      <c r="A2" s="2" t="s">
        <v>761</v>
      </c>
    </row>
    <row r="4" spans="1:8" ht="31" customHeight="1" x14ac:dyDescent="0.3">
      <c r="A4" s="42"/>
      <c r="B4" s="43" t="s">
        <v>311</v>
      </c>
      <c r="C4" s="52"/>
      <c r="D4" s="44" t="s">
        <v>416</v>
      </c>
      <c r="E4" s="44" t="s">
        <v>417</v>
      </c>
      <c r="F4" s="44" t="s">
        <v>418</v>
      </c>
      <c r="G4" s="44" t="s">
        <v>419</v>
      </c>
      <c r="H4" s="44" t="s">
        <v>420</v>
      </c>
    </row>
    <row r="5" spans="1:8" x14ac:dyDescent="0.25">
      <c r="A5" s="41" t="s">
        <v>124</v>
      </c>
      <c r="B5" s="45">
        <v>-0.70376877470824339</v>
      </c>
      <c r="C5" s="45"/>
      <c r="D5" s="46">
        <v>4.4881350442946936E-2</v>
      </c>
      <c r="E5" s="47">
        <v>470536000000</v>
      </c>
      <c r="F5" s="46">
        <v>0.68202872587782959</v>
      </c>
      <c r="G5" s="47">
        <v>570245000000</v>
      </c>
      <c r="H5" s="47">
        <v>522622191967.32471</v>
      </c>
    </row>
    <row r="6" spans="1:8" x14ac:dyDescent="0.25">
      <c r="A6" s="41" t="s">
        <v>312</v>
      </c>
      <c r="B6" s="45">
        <v>-0.59647919448222086</v>
      </c>
      <c r="C6" s="45"/>
      <c r="D6" s="46">
        <v>0.19370802773867665</v>
      </c>
      <c r="E6" s="47">
        <v>6636000000</v>
      </c>
      <c r="F6" s="46">
        <v>0.86124011124374922</v>
      </c>
      <c r="G6" s="47">
        <v>13210000000</v>
      </c>
      <c r="H6" s="47">
        <v>16918503597.122303</v>
      </c>
    </row>
    <row r="7" spans="1:8" x14ac:dyDescent="0.25">
      <c r="A7" s="41" t="s">
        <v>29</v>
      </c>
      <c r="B7" s="45">
        <v>-0.48357847814881999</v>
      </c>
      <c r="C7" s="45"/>
      <c r="D7" s="46">
        <v>6.3835348864473692E-3</v>
      </c>
      <c r="E7" s="47">
        <v>37490000000</v>
      </c>
      <c r="F7" s="46">
        <v>0.95516436605548516</v>
      </c>
      <c r="G7" s="47">
        <v>83981000000</v>
      </c>
      <c r="H7" s="47">
        <v>165384407116.23291</v>
      </c>
    </row>
    <row r="8" spans="1:8" x14ac:dyDescent="0.25">
      <c r="A8" s="41" t="s">
        <v>313</v>
      </c>
      <c r="B8" s="45">
        <v>-0.41324679013616711</v>
      </c>
      <c r="C8" s="45"/>
      <c r="D8" s="46">
        <v>5.2023532632669817E-2</v>
      </c>
      <c r="E8" s="47">
        <v>4575000000</v>
      </c>
      <c r="F8" s="46">
        <v>0.85863087203588084</v>
      </c>
      <c r="G8" s="47">
        <v>7651000000</v>
      </c>
      <c r="H8" s="47">
        <v>15321055822.516701</v>
      </c>
    </row>
    <row r="9" spans="1:8" x14ac:dyDescent="0.25">
      <c r="A9" s="41" t="s">
        <v>66</v>
      </c>
      <c r="B9" s="45">
        <v>-0.40082423660614203</v>
      </c>
      <c r="C9" s="45"/>
      <c r="D9" s="46">
        <v>0.1149236259775194</v>
      </c>
      <c r="E9" s="47">
        <v>17285000000</v>
      </c>
      <c r="F9" s="46">
        <v>0.91499871108590947</v>
      </c>
      <c r="G9" s="47">
        <v>33899000000</v>
      </c>
      <c r="H9" s="47">
        <v>72428470588.235291</v>
      </c>
    </row>
    <row r="10" spans="1:8" x14ac:dyDescent="0.25">
      <c r="A10" s="41" t="s">
        <v>26</v>
      </c>
      <c r="B10" s="45">
        <v>-0.3858736166484274</v>
      </c>
      <c r="C10" s="45"/>
      <c r="D10" s="46">
        <v>2.359114583634421E-2</v>
      </c>
      <c r="E10" s="47">
        <v>31431000000</v>
      </c>
      <c r="F10" s="46">
        <v>0.86541433324243267</v>
      </c>
      <c r="G10" s="47">
        <v>97751000000</v>
      </c>
      <c r="H10" s="47">
        <v>217308516483.51648</v>
      </c>
    </row>
    <row r="11" spans="1:8" x14ac:dyDescent="0.25">
      <c r="A11" s="41" t="s">
        <v>314</v>
      </c>
      <c r="B11" s="45">
        <v>-0.35238927348739735</v>
      </c>
      <c r="C11" s="45"/>
      <c r="D11" s="46">
        <v>0.22905673890714939</v>
      </c>
      <c r="E11" s="47">
        <v>9250000000</v>
      </c>
      <c r="F11" s="46">
        <v>0.61112330258993253</v>
      </c>
      <c r="G11" s="47">
        <v>15187000000</v>
      </c>
      <c r="H11" s="47">
        <v>20325121393.907364</v>
      </c>
    </row>
    <row r="12" spans="1:8" x14ac:dyDescent="0.25">
      <c r="A12" s="41" t="s">
        <v>315</v>
      </c>
      <c r="B12" s="45">
        <v>-0.33851307003805198</v>
      </c>
      <c r="C12" s="45"/>
      <c r="D12" s="46">
        <v>6.8858590749295567E-2</v>
      </c>
      <c r="E12" s="47">
        <v>4217000000</v>
      </c>
      <c r="F12" s="46">
        <v>0.53986561874568773</v>
      </c>
      <c r="G12" s="47">
        <v>12695000000</v>
      </c>
      <c r="H12" s="47">
        <v>19388372070.977821</v>
      </c>
    </row>
    <row r="13" spans="1:8" x14ac:dyDescent="0.25">
      <c r="A13" s="41" t="s">
        <v>102</v>
      </c>
      <c r="B13" s="45">
        <v>-0.32510046071555448</v>
      </c>
      <c r="C13" s="45"/>
      <c r="D13" s="46">
        <v>0.23890731270053706</v>
      </c>
      <c r="E13" s="47">
        <v>38775000000</v>
      </c>
      <c r="F13" s="46">
        <v>0.741913838927866</v>
      </c>
      <c r="G13" s="47">
        <v>59011000000</v>
      </c>
      <c r="H13" s="47">
        <v>106174708036.51027</v>
      </c>
    </row>
    <row r="14" spans="1:8" x14ac:dyDescent="0.25">
      <c r="A14" s="41" t="s">
        <v>316</v>
      </c>
      <c r="B14" s="45">
        <v>-0.31462945494795996</v>
      </c>
      <c r="C14" s="45"/>
      <c r="D14" s="46">
        <v>0.22203742833420542</v>
      </c>
      <c r="E14" s="47">
        <v>15696000000</v>
      </c>
      <c r="F14" s="46">
        <v>0.94171086280141703</v>
      </c>
      <c r="G14" s="47">
        <v>39506000000</v>
      </c>
      <c r="H14" s="47">
        <v>107167747140.12743</v>
      </c>
    </row>
    <row r="15" spans="1:8" x14ac:dyDescent="0.25">
      <c r="A15" s="41" t="s">
        <v>72</v>
      </c>
      <c r="B15" s="45">
        <v>-0.26042372536753577</v>
      </c>
      <c r="C15" s="45"/>
      <c r="D15" s="46">
        <v>0.63757928538258324</v>
      </c>
      <c r="E15" s="47">
        <v>7484000000</v>
      </c>
      <c r="F15" s="46">
        <v>0.77419816321498658</v>
      </c>
      <c r="G15" s="47">
        <v>11241000000</v>
      </c>
      <c r="H15" s="47">
        <v>15095084656.163445</v>
      </c>
    </row>
    <row r="16" spans="1:8" x14ac:dyDescent="0.25">
      <c r="A16" s="41" t="s">
        <v>27</v>
      </c>
      <c r="B16" s="45">
        <v>-0.23549995191966838</v>
      </c>
      <c r="C16" s="45"/>
      <c r="D16" s="46">
        <v>8.4736359193697902E-2</v>
      </c>
      <c r="E16" s="47">
        <v>98170000000</v>
      </c>
      <c r="F16" s="46">
        <v>0.68362976299057532</v>
      </c>
      <c r="G16" s="47">
        <v>178537000000</v>
      </c>
      <c r="H16" s="47">
        <v>482949731776.58716</v>
      </c>
    </row>
    <row r="17" spans="1:8" x14ac:dyDescent="0.25">
      <c r="A17" s="41" t="s">
        <v>18</v>
      </c>
      <c r="B17" s="45">
        <v>-0.20101256959526742</v>
      </c>
      <c r="C17" s="45"/>
      <c r="D17" s="46">
        <v>7.3720788429040535E-2</v>
      </c>
      <c r="E17" s="47">
        <v>206940000000</v>
      </c>
      <c r="F17" s="46">
        <v>0.81309985148300645</v>
      </c>
      <c r="G17" s="47">
        <v>320018000000</v>
      </c>
      <c r="H17" s="47">
        <v>1218584533333.3333</v>
      </c>
    </row>
    <row r="18" spans="1:8" x14ac:dyDescent="0.25">
      <c r="A18" s="41" t="s">
        <v>28</v>
      </c>
      <c r="B18" s="45">
        <v>-0.16986638583565308</v>
      </c>
      <c r="C18" s="45"/>
      <c r="D18" s="46">
        <v>2.9710008218270426E-2</v>
      </c>
      <c r="E18" s="47">
        <v>60655000000</v>
      </c>
      <c r="F18" s="46">
        <v>0.58930503332828943</v>
      </c>
      <c r="G18" s="47">
        <v>78533000000</v>
      </c>
      <c r="H18" s="47">
        <v>261840101059.92349</v>
      </c>
    </row>
    <row r="19" spans="1:8" x14ac:dyDescent="0.25">
      <c r="A19" s="41" t="s">
        <v>317</v>
      </c>
      <c r="B19" s="45">
        <v>-0.14778860572588123</v>
      </c>
      <c r="C19" s="45"/>
      <c r="D19" s="46">
        <v>0.16972593225855903</v>
      </c>
      <c r="E19" s="47">
        <v>5409000000</v>
      </c>
      <c r="F19" s="46">
        <v>0.42649485542431925</v>
      </c>
      <c r="G19" s="47">
        <v>12831000000</v>
      </c>
      <c r="H19" s="47">
        <v>30816367066.9594</v>
      </c>
    </row>
    <row r="20" spans="1:8" x14ac:dyDescent="0.25">
      <c r="A20" s="41" t="s">
        <v>318</v>
      </c>
      <c r="B20" s="45">
        <v>-0.12768691756120254</v>
      </c>
      <c r="C20" s="45"/>
      <c r="D20" s="46">
        <v>2.0114755360651305E-2</v>
      </c>
      <c r="E20" s="47">
        <v>58784000000</v>
      </c>
      <c r="F20" s="46">
        <v>0.56361512409332015</v>
      </c>
      <c r="G20" s="47">
        <v>97852000000</v>
      </c>
      <c r="H20" s="47">
        <v>422662261525.66516</v>
      </c>
    </row>
    <row r="21" spans="1:8" x14ac:dyDescent="0.25">
      <c r="A21" s="41" t="s">
        <v>319</v>
      </c>
      <c r="B21" s="45">
        <v>-0.12501917969494838</v>
      </c>
      <c r="C21" s="45"/>
      <c r="D21" s="46">
        <v>0.21329353489393871</v>
      </c>
      <c r="E21" s="47">
        <v>10092000000</v>
      </c>
      <c r="F21" s="46">
        <v>0.57613515655500569</v>
      </c>
      <c r="G21" s="47">
        <v>8276000000</v>
      </c>
      <c r="H21" s="47">
        <v>20921079532.609367</v>
      </c>
    </row>
    <row r="22" spans="1:8" x14ac:dyDescent="0.25">
      <c r="A22" s="41" t="s">
        <v>101</v>
      </c>
      <c r="B22" s="45">
        <v>-6.9825978076154746E-2</v>
      </c>
      <c r="C22" s="45"/>
      <c r="D22" s="46">
        <v>0.33421272527503537</v>
      </c>
      <c r="E22" s="47">
        <v>49428000000</v>
      </c>
      <c r="F22" s="46">
        <v>0.91609214152430585</v>
      </c>
      <c r="G22" s="47">
        <v>55182000000</v>
      </c>
      <c r="H22" s="47">
        <v>487387801880.59674</v>
      </c>
    </row>
    <row r="23" spans="1:8" x14ac:dyDescent="0.25">
      <c r="A23" s="41" t="s">
        <v>31</v>
      </c>
      <c r="B23" s="45">
        <v>-5.0898158348484754E-2</v>
      </c>
      <c r="C23" s="45"/>
      <c r="D23" s="46">
        <v>0.10330274829765485</v>
      </c>
      <c r="E23" s="47">
        <v>62797000000</v>
      </c>
      <c r="F23" s="46">
        <v>0.50722943914325824</v>
      </c>
      <c r="G23" s="47">
        <v>49545000000</v>
      </c>
      <c r="H23" s="47">
        <v>366291836137.91638</v>
      </c>
    </row>
    <row r="24" spans="1:8" x14ac:dyDescent="0.25">
      <c r="A24" s="41" t="s">
        <v>3</v>
      </c>
      <c r="B24" s="45">
        <v>-5.0398527611140942E-2</v>
      </c>
      <c r="C24" s="45"/>
      <c r="D24" s="46">
        <v>0.14793422229802161</v>
      </c>
      <c r="E24" s="47">
        <v>287406000000</v>
      </c>
      <c r="F24" s="46">
        <v>0.34983447550990926</v>
      </c>
      <c r="G24" s="47">
        <v>371407000000</v>
      </c>
      <c r="H24" s="47">
        <v>1734451264655.6016</v>
      </c>
    </row>
    <row r="25" spans="1:8" x14ac:dyDescent="0.25">
      <c r="A25" s="41" t="s">
        <v>6</v>
      </c>
      <c r="B25" s="45">
        <v>-4.802234905738386E-2</v>
      </c>
      <c r="C25" s="45"/>
      <c r="D25" s="46">
        <v>6.8894092767592466E-2</v>
      </c>
      <c r="E25" s="47">
        <v>570765000000</v>
      </c>
      <c r="F25" s="46">
        <v>0.25199744850499295</v>
      </c>
      <c r="G25" s="47">
        <v>570209000000</v>
      </c>
      <c r="H25" s="47">
        <v>2173339670064.3279</v>
      </c>
    </row>
    <row r="26" spans="1:8" x14ac:dyDescent="0.25">
      <c r="A26" s="41" t="s">
        <v>320</v>
      </c>
      <c r="B26" s="45">
        <v>-1.4376935151439264E-2</v>
      </c>
      <c r="C26" s="45"/>
      <c r="D26" s="46">
        <v>0.24177985544591032</v>
      </c>
      <c r="E26" s="47">
        <v>8116000000</v>
      </c>
      <c r="F26" s="46">
        <v>0.54071204180967303</v>
      </c>
      <c r="G26" s="47">
        <v>4927000000</v>
      </c>
      <c r="H26" s="47">
        <v>48814501547.431274</v>
      </c>
    </row>
    <row r="27" spans="1:8" x14ac:dyDescent="0.25">
      <c r="A27" s="41" t="s">
        <v>11</v>
      </c>
      <c r="B27" s="45">
        <v>-1.429051731748792E-2</v>
      </c>
      <c r="C27" s="45"/>
      <c r="D27" s="46">
        <v>0.1798778509839131</v>
      </c>
      <c r="E27" s="47">
        <v>221886000000</v>
      </c>
      <c r="F27" s="46">
        <v>0.22988404985230954</v>
      </c>
      <c r="G27" s="47">
        <v>258857000000</v>
      </c>
      <c r="H27" s="47">
        <v>1371169301563.6216</v>
      </c>
    </row>
    <row r="28" spans="1:8" x14ac:dyDescent="0.25">
      <c r="A28" s="41" t="s">
        <v>321</v>
      </c>
      <c r="B28" s="45">
        <v>-1.2604504723953408E-2</v>
      </c>
      <c r="C28" s="45"/>
      <c r="D28" s="46">
        <v>0.24129127414800752</v>
      </c>
      <c r="E28" s="47">
        <v>30902000000</v>
      </c>
      <c r="F28" s="46">
        <v>0.28861342947925467</v>
      </c>
      <c r="G28" s="47">
        <v>31126000000</v>
      </c>
      <c r="H28" s="47">
        <v>121147057000</v>
      </c>
    </row>
    <row r="29" spans="1:8" x14ac:dyDescent="0.25">
      <c r="A29" s="41" t="s">
        <v>5</v>
      </c>
      <c r="B29" s="45">
        <v>-7.3602801072521493E-3</v>
      </c>
      <c r="C29" s="45"/>
      <c r="D29" s="46">
        <v>0.15447762924490591</v>
      </c>
      <c r="E29" s="47">
        <v>252710000000</v>
      </c>
      <c r="F29" s="46">
        <v>0.16239633672296294</v>
      </c>
      <c r="G29" s="47">
        <v>339696000000</v>
      </c>
      <c r="H29" s="47">
        <v>2191131869706.0227</v>
      </c>
    </row>
    <row r="30" spans="1:8" x14ac:dyDescent="0.25">
      <c r="A30" s="41" t="s">
        <v>23</v>
      </c>
      <c r="B30" s="45">
        <v>-4.0451961187987296E-3</v>
      </c>
      <c r="C30" s="45"/>
      <c r="D30" s="46">
        <v>8.4122661629146875E-2</v>
      </c>
      <c r="E30" s="47">
        <v>3168237000000</v>
      </c>
      <c r="F30" s="46">
        <v>0.18677487252763489</v>
      </c>
      <c r="G30" s="47">
        <v>2018059000000</v>
      </c>
      <c r="H30" s="47">
        <v>27292170793214.398</v>
      </c>
    </row>
    <row r="31" spans="1:8" x14ac:dyDescent="0.25">
      <c r="A31" s="41" t="s">
        <v>97</v>
      </c>
      <c r="B31" s="45">
        <v>-2.3843382806047215E-3</v>
      </c>
      <c r="C31" s="45"/>
      <c r="D31" s="46">
        <v>0.19092953739379881</v>
      </c>
      <c r="E31" s="47">
        <v>265667000000</v>
      </c>
      <c r="F31" s="46">
        <v>0.16512163379366995</v>
      </c>
      <c r="G31" s="47">
        <v>312965000000</v>
      </c>
      <c r="H31" s="47">
        <v>399949418752.65729</v>
      </c>
    </row>
    <row r="32" spans="1:8" x14ac:dyDescent="0.25">
      <c r="A32" s="41" t="s">
        <v>1</v>
      </c>
      <c r="B32" s="45">
        <v>2.8850058105651579E-3</v>
      </c>
      <c r="C32" s="45"/>
      <c r="D32" s="46">
        <v>0.10535290482012429</v>
      </c>
      <c r="E32" s="47">
        <v>73826000000</v>
      </c>
      <c r="F32" s="46">
        <v>8.813642454990181E-2</v>
      </c>
      <c r="G32" s="47">
        <v>66988000000</v>
      </c>
      <c r="H32" s="47">
        <v>649461687959.17444</v>
      </c>
    </row>
    <row r="33" spans="1:8" x14ac:dyDescent="0.25">
      <c r="A33" s="41" t="s">
        <v>24</v>
      </c>
      <c r="B33" s="46">
        <v>0</v>
      </c>
      <c r="C33" s="46"/>
      <c r="D33" s="46">
        <v>0</v>
      </c>
      <c r="E33" s="47">
        <v>303086000000</v>
      </c>
      <c r="F33" s="46">
        <v>0</v>
      </c>
      <c r="G33" s="47">
        <v>424749000000</v>
      </c>
      <c r="H33" s="47">
        <v>2071505725030.5793</v>
      </c>
    </row>
    <row r="34" spans="1:8" x14ac:dyDescent="0.25">
      <c r="A34" s="41" t="s">
        <v>322</v>
      </c>
      <c r="B34" s="45">
        <v>3.0407446505497497E-3</v>
      </c>
      <c r="C34" s="45"/>
      <c r="D34" s="46">
        <v>7.2263987819950123E-3</v>
      </c>
      <c r="E34" s="47">
        <v>844000000</v>
      </c>
      <c r="F34" s="46">
        <v>0</v>
      </c>
      <c r="G34" s="47">
        <v>31000000</v>
      </c>
      <c r="H34" s="47">
        <v>2005785185.185185</v>
      </c>
    </row>
    <row r="35" spans="1:8" x14ac:dyDescent="0.25">
      <c r="A35" s="41" t="s">
        <v>323</v>
      </c>
      <c r="B35" s="45">
        <v>3.1386965786216088E-3</v>
      </c>
      <c r="C35" s="45"/>
      <c r="D35" s="46">
        <v>7.2032850497898454E-2</v>
      </c>
      <c r="E35" s="47">
        <v>3262000000</v>
      </c>
      <c r="F35" s="46">
        <v>0.18403098061537507</v>
      </c>
      <c r="G35" s="47">
        <v>992000000</v>
      </c>
      <c r="H35" s="47">
        <v>16698786977.589964</v>
      </c>
    </row>
    <row r="36" spans="1:8" x14ac:dyDescent="0.25">
      <c r="A36" s="41" t="s">
        <v>86</v>
      </c>
      <c r="B36" s="45">
        <v>4.9684338666100081E-3</v>
      </c>
      <c r="C36" s="45"/>
      <c r="D36" s="46">
        <v>0.32103707922631941</v>
      </c>
      <c r="E36" s="47">
        <v>14009000000</v>
      </c>
      <c r="F36" s="46">
        <v>0.24529816622595543</v>
      </c>
      <c r="G36" s="47">
        <v>16703000000</v>
      </c>
      <c r="H36" s="47">
        <v>80547146878.384308</v>
      </c>
    </row>
    <row r="37" spans="1:8" x14ac:dyDescent="0.25">
      <c r="A37" s="41" t="s">
        <v>15</v>
      </c>
      <c r="B37" s="45">
        <v>6.7455331769306339E-3</v>
      </c>
      <c r="C37" s="45"/>
      <c r="D37" s="46">
        <v>7.177647320276713E-2</v>
      </c>
      <c r="E37" s="47">
        <v>621476000000</v>
      </c>
      <c r="F37" s="46">
        <v>5.4766392444558602E-2</v>
      </c>
      <c r="G37" s="47">
        <v>593005000000</v>
      </c>
      <c r="H37" s="47">
        <v>1798317581486.8833</v>
      </c>
    </row>
    <row r="38" spans="1:8" x14ac:dyDescent="0.25">
      <c r="A38" s="41" t="s">
        <v>324</v>
      </c>
      <c r="B38" s="45">
        <v>8.4275516776259485E-3</v>
      </c>
      <c r="C38" s="45"/>
      <c r="D38" s="46">
        <v>5.0939750152093441E-2</v>
      </c>
      <c r="E38" s="47">
        <v>5880000000</v>
      </c>
      <c r="F38" s="46">
        <v>8.0170421163592576E-2</v>
      </c>
      <c r="G38" s="47">
        <v>2449000000</v>
      </c>
      <c r="H38" s="47">
        <v>12244169292.799822</v>
      </c>
    </row>
    <row r="39" spans="1:8" x14ac:dyDescent="0.25">
      <c r="A39" s="41" t="s">
        <v>117</v>
      </c>
      <c r="B39" s="45">
        <v>9.1944445124109552E-3</v>
      </c>
      <c r="C39" s="45"/>
      <c r="D39" s="46">
        <v>3.9288850383726592E-2</v>
      </c>
      <c r="E39" s="47">
        <v>365614000000</v>
      </c>
      <c r="F39" s="46">
        <v>1.4621613190698445E-2</v>
      </c>
      <c r="G39" s="47">
        <v>419982000000</v>
      </c>
      <c r="H39" s="47">
        <v>894424821645.20471</v>
      </c>
    </row>
    <row r="40" spans="1:8" x14ac:dyDescent="0.25">
      <c r="A40" s="41" t="s">
        <v>80</v>
      </c>
      <c r="B40" s="45">
        <v>1.0042452127227776E-2</v>
      </c>
      <c r="C40" s="45"/>
      <c r="D40" s="46">
        <v>7.6053417006108806E-2</v>
      </c>
      <c r="E40" s="47">
        <v>120745000000</v>
      </c>
      <c r="F40" s="46">
        <v>3.9339858370854207E-2</v>
      </c>
      <c r="G40" s="47">
        <v>130132000000</v>
      </c>
      <c r="H40" s="47">
        <v>404651706117.55682</v>
      </c>
    </row>
    <row r="41" spans="1:8" x14ac:dyDescent="0.25">
      <c r="A41" s="41" t="s">
        <v>67</v>
      </c>
      <c r="B41" s="45">
        <v>1.0101831036248801E-2</v>
      </c>
      <c r="C41" s="45"/>
      <c r="D41" s="46">
        <v>3.444970641501495E-2</v>
      </c>
      <c r="E41" s="47">
        <v>15367000000</v>
      </c>
      <c r="F41" s="46">
        <v>2.5293070979722485E-3</v>
      </c>
      <c r="G41" s="47">
        <v>24814000000</v>
      </c>
      <c r="H41" s="47">
        <v>46192260638.297874</v>
      </c>
    </row>
    <row r="42" spans="1:8" x14ac:dyDescent="0.25">
      <c r="A42" s="41" t="s">
        <v>325</v>
      </c>
      <c r="B42" s="45">
        <v>1.1334740699655703E-2</v>
      </c>
      <c r="C42" s="45"/>
      <c r="D42" s="46">
        <v>8.2480637062449028E-2</v>
      </c>
      <c r="E42" s="47">
        <v>1179000000</v>
      </c>
      <c r="F42" s="46">
        <v>5.3983046900094209E-5</v>
      </c>
      <c r="G42" s="47">
        <v>22000000</v>
      </c>
      <c r="H42" s="47">
        <v>8579242000</v>
      </c>
    </row>
    <row r="43" spans="1:8" x14ac:dyDescent="0.25">
      <c r="A43" s="41" t="s">
        <v>300</v>
      </c>
      <c r="B43" s="45">
        <v>1.1733068478710211E-2</v>
      </c>
      <c r="C43" s="45"/>
      <c r="D43" s="46">
        <v>0.11161875321808855</v>
      </c>
      <c r="E43" s="47">
        <v>193138000000</v>
      </c>
      <c r="F43" s="46">
        <v>7.4768610272508307E-2</v>
      </c>
      <c r="G43" s="47">
        <v>197469000000</v>
      </c>
      <c r="H43" s="47">
        <v>578990915246.07031</v>
      </c>
    </row>
    <row r="44" spans="1:8" x14ac:dyDescent="0.25">
      <c r="A44" s="41" t="s">
        <v>301</v>
      </c>
      <c r="B44" s="45">
        <v>1.2125553631098011E-2</v>
      </c>
      <c r="C44" s="45"/>
      <c r="D44" s="46">
        <v>8.3179641392520529E-2</v>
      </c>
      <c r="E44" s="47">
        <v>361967000000</v>
      </c>
      <c r="F44" s="46">
        <v>6.3647751193788654E-2</v>
      </c>
      <c r="G44" s="47">
        <v>255627000000</v>
      </c>
      <c r="H44" s="47">
        <v>1141242864657.4524</v>
      </c>
    </row>
    <row r="45" spans="1:8" x14ac:dyDescent="0.25">
      <c r="A45" s="41" t="s">
        <v>326</v>
      </c>
      <c r="B45" s="45">
        <v>1.2193312922151143E-2</v>
      </c>
      <c r="C45" s="45"/>
      <c r="D45" s="46">
        <v>0.14983993348681368</v>
      </c>
      <c r="E45" s="47">
        <v>83200000000</v>
      </c>
      <c r="F45" s="46">
        <v>0.18153161611181376</v>
      </c>
      <c r="G45" s="47">
        <v>42081000000</v>
      </c>
      <c r="H45" s="47">
        <v>395926075163.0058</v>
      </c>
    </row>
    <row r="46" spans="1:8" x14ac:dyDescent="0.25">
      <c r="A46" s="41" t="s">
        <v>327</v>
      </c>
      <c r="B46" s="45">
        <v>1.2392779056389342E-2</v>
      </c>
      <c r="C46" s="45"/>
      <c r="D46" s="46">
        <v>0.13080118747630845</v>
      </c>
      <c r="E46" s="47">
        <v>16105000000</v>
      </c>
      <c r="F46" s="46">
        <v>0.13221769556573465</v>
      </c>
      <c r="G46" s="47">
        <v>11891000000</v>
      </c>
      <c r="H46" s="47">
        <v>43118053174.546089</v>
      </c>
    </row>
    <row r="47" spans="1:8" x14ac:dyDescent="0.25">
      <c r="A47" s="41" t="s">
        <v>84</v>
      </c>
      <c r="B47" s="45">
        <v>1.335168202459474E-2</v>
      </c>
      <c r="C47" s="45"/>
      <c r="D47" s="46">
        <v>0.14180294157939205</v>
      </c>
      <c r="E47" s="47">
        <v>83102000000</v>
      </c>
      <c r="F47" s="46">
        <v>9.5021479282257126E-2</v>
      </c>
      <c r="G47" s="47">
        <v>82561000000</v>
      </c>
      <c r="H47" s="47">
        <v>295021982462.75031</v>
      </c>
    </row>
    <row r="48" spans="1:8" x14ac:dyDescent="0.25">
      <c r="A48" s="41" t="s">
        <v>125</v>
      </c>
      <c r="B48" s="45">
        <v>1.3648770013769086E-2</v>
      </c>
      <c r="C48" s="45"/>
      <c r="D48" s="46">
        <v>0.11844028934622448</v>
      </c>
      <c r="E48" s="47">
        <v>791544000000</v>
      </c>
      <c r="F48" s="46">
        <v>8.9637332193361494E-2</v>
      </c>
      <c r="G48" s="47">
        <v>525016000000</v>
      </c>
      <c r="H48" s="47">
        <v>3420796653789.0806</v>
      </c>
    </row>
    <row r="49" spans="1:8" x14ac:dyDescent="0.25">
      <c r="A49" s="41" t="s">
        <v>328</v>
      </c>
      <c r="B49" s="45">
        <v>1.6808793367773123E-2</v>
      </c>
      <c r="C49" s="45"/>
      <c r="D49" s="46">
        <v>0.26387448829157983</v>
      </c>
      <c r="E49" s="47">
        <v>11496000000</v>
      </c>
      <c r="F49" s="46">
        <v>0.19739028448451712</v>
      </c>
      <c r="G49" s="47">
        <v>10911000000</v>
      </c>
      <c r="H49" s="47">
        <v>52340206946.454414</v>
      </c>
    </row>
    <row r="50" spans="1:8" x14ac:dyDescent="0.25">
      <c r="A50" s="41" t="s">
        <v>112</v>
      </c>
      <c r="B50" s="45">
        <v>1.6949666717900755E-2</v>
      </c>
      <c r="C50" s="45"/>
      <c r="D50" s="46">
        <v>8.5156236234443253E-2</v>
      </c>
      <c r="E50" s="47">
        <v>131930000000</v>
      </c>
      <c r="F50" s="46">
        <v>5.3080601944311662E-2</v>
      </c>
      <c r="G50" s="47">
        <v>100607000000</v>
      </c>
      <c r="H50" s="47">
        <v>347757995758.91394</v>
      </c>
    </row>
    <row r="51" spans="1:8" x14ac:dyDescent="0.25">
      <c r="A51" s="41" t="s">
        <v>127</v>
      </c>
      <c r="B51" s="45">
        <v>1.7036534497216017E-2</v>
      </c>
      <c r="C51" s="45"/>
      <c r="D51" s="46">
        <v>7.3282872024507645E-2</v>
      </c>
      <c r="E51" s="47">
        <v>35575000000</v>
      </c>
      <c r="F51" s="46">
        <v>4.4639672140579935E-2</v>
      </c>
      <c r="G51" s="47">
        <v>19229000000</v>
      </c>
      <c r="H51" s="47">
        <v>102641879248.76396</v>
      </c>
    </row>
    <row r="52" spans="1:8" x14ac:dyDescent="0.25">
      <c r="A52" s="41" t="s">
        <v>90</v>
      </c>
      <c r="B52" s="45">
        <v>1.7475381057955538E-2</v>
      </c>
      <c r="C52" s="45"/>
      <c r="D52" s="46">
        <v>7.230229355809778E-2</v>
      </c>
      <c r="E52" s="47">
        <v>151097000000</v>
      </c>
      <c r="F52" s="46">
        <v>4.846413502085669E-3</v>
      </c>
      <c r="G52" s="47">
        <v>208320000000</v>
      </c>
      <c r="H52" s="47">
        <v>567372737459.11584</v>
      </c>
    </row>
    <row r="53" spans="1:8" x14ac:dyDescent="0.25">
      <c r="A53" s="41" t="s">
        <v>105</v>
      </c>
      <c r="B53" s="45">
        <v>1.8365365172300974E-2</v>
      </c>
      <c r="C53" s="45"/>
      <c r="D53" s="46">
        <v>0.1779408101007319</v>
      </c>
      <c r="E53" s="47">
        <v>52395000000</v>
      </c>
      <c r="F53" s="46">
        <v>6.830586959913236E-2</v>
      </c>
      <c r="G53" s="47">
        <v>64715000000</v>
      </c>
      <c r="H53" s="47">
        <v>266958720837.98767</v>
      </c>
    </row>
    <row r="54" spans="1:8" x14ac:dyDescent="0.25">
      <c r="A54" s="41" t="s">
        <v>329</v>
      </c>
      <c r="B54" s="45">
        <v>1.9028736634951433E-2</v>
      </c>
      <c r="C54" s="45"/>
      <c r="D54" s="46">
        <v>0.22025362179407287</v>
      </c>
      <c r="E54" s="47">
        <v>14135000000</v>
      </c>
      <c r="F54" s="46">
        <v>0.4872199085902747</v>
      </c>
      <c r="G54" s="47">
        <v>5020000000</v>
      </c>
      <c r="H54" s="47">
        <v>35075423857.099609</v>
      </c>
    </row>
    <row r="55" spans="1:8" x14ac:dyDescent="0.25">
      <c r="A55" s="41" t="s">
        <v>330</v>
      </c>
      <c r="B55" s="45">
        <v>1.9370963062503781E-2</v>
      </c>
      <c r="C55" s="45"/>
      <c r="D55" s="46">
        <v>5.038357156261003E-2</v>
      </c>
      <c r="E55" s="47">
        <v>17542000000</v>
      </c>
      <c r="F55" s="46">
        <v>0</v>
      </c>
      <c r="G55" s="47">
        <v>1654000000</v>
      </c>
      <c r="H55" s="47">
        <v>45626467279.890961</v>
      </c>
    </row>
    <row r="56" spans="1:8" x14ac:dyDescent="0.25">
      <c r="A56" s="41" t="s">
        <v>331</v>
      </c>
      <c r="B56" s="45">
        <v>1.9373283577800552E-2</v>
      </c>
      <c r="C56" s="45"/>
      <c r="D56" s="46">
        <v>0.1543357018628552</v>
      </c>
      <c r="E56" s="47">
        <v>17063000000</v>
      </c>
      <c r="F56" s="46">
        <v>3.1797646987132417E-4</v>
      </c>
      <c r="G56" s="47">
        <v>3468000000</v>
      </c>
      <c r="H56" s="47">
        <v>135874093202.49222</v>
      </c>
    </row>
    <row r="57" spans="1:8" x14ac:dyDescent="0.25">
      <c r="A57" s="41" t="s">
        <v>332</v>
      </c>
      <c r="B57" s="45">
        <v>1.9550992757810814E-2</v>
      </c>
      <c r="C57" s="45"/>
      <c r="D57" s="46">
        <v>0.10764617507200108</v>
      </c>
      <c r="E57" s="47">
        <v>22863000000</v>
      </c>
      <c r="F57" s="46">
        <v>8.4054604142735703E-2</v>
      </c>
      <c r="G57" s="47">
        <v>19634000000</v>
      </c>
      <c r="H57" s="47">
        <v>41470344395.108574</v>
      </c>
    </row>
    <row r="58" spans="1:8" x14ac:dyDescent="0.25">
      <c r="A58" s="41" t="s">
        <v>9</v>
      </c>
      <c r="B58" s="45">
        <v>2.0204153428136636E-2</v>
      </c>
      <c r="C58" s="45"/>
      <c r="D58" s="46">
        <v>8.6523370501710689E-2</v>
      </c>
      <c r="E58" s="47">
        <v>1467598000000</v>
      </c>
      <c r="F58" s="46">
        <v>2.0446709964021977E-2</v>
      </c>
      <c r="G58" s="47">
        <v>1702278000000</v>
      </c>
      <c r="H58" s="47">
        <v>4562207532490.2764</v>
      </c>
    </row>
    <row r="59" spans="1:8" x14ac:dyDescent="0.25">
      <c r="A59" s="41" t="s">
        <v>333</v>
      </c>
      <c r="B59" s="45">
        <v>2.0891808926957352E-2</v>
      </c>
      <c r="C59" s="45"/>
      <c r="D59" s="46">
        <v>0.10356671290761821</v>
      </c>
      <c r="E59" s="47">
        <v>4122000000</v>
      </c>
      <c r="F59" s="46">
        <v>0.36652520290044249</v>
      </c>
      <c r="G59" s="47">
        <v>729000000</v>
      </c>
      <c r="H59" s="47">
        <v>7644389159.8447075</v>
      </c>
    </row>
    <row r="60" spans="1:8" x14ac:dyDescent="0.25">
      <c r="A60" s="41" t="s">
        <v>99</v>
      </c>
      <c r="B60" s="45">
        <v>2.1136235262331979E-2</v>
      </c>
      <c r="C60" s="45"/>
      <c r="D60" s="46">
        <v>0.1873987776130312</v>
      </c>
      <c r="E60" s="47">
        <v>842562000000</v>
      </c>
      <c r="F60" s="46">
        <v>0.14302451559803961</v>
      </c>
      <c r="G60" s="47">
        <v>936171000000</v>
      </c>
      <c r="H60" s="47">
        <v>1135475867551.0005</v>
      </c>
    </row>
    <row r="61" spans="1:8" x14ac:dyDescent="0.25">
      <c r="A61" s="41" t="s">
        <v>92</v>
      </c>
      <c r="B61" s="45">
        <v>2.1155446305423042E-2</v>
      </c>
      <c r="C61" s="45"/>
      <c r="D61" s="46">
        <v>0.11793478921607453</v>
      </c>
      <c r="E61" s="47">
        <v>91877000000</v>
      </c>
      <c r="F61" s="46">
        <v>0</v>
      </c>
      <c r="G61" s="47">
        <v>63345000000</v>
      </c>
      <c r="H61" s="47">
        <v>512184638998.97394</v>
      </c>
    </row>
    <row r="62" spans="1:8" x14ac:dyDescent="0.25">
      <c r="A62" s="41" t="s">
        <v>73</v>
      </c>
      <c r="B62" s="45">
        <v>2.1399772411238437E-2</v>
      </c>
      <c r="C62" s="45"/>
      <c r="D62" s="46">
        <v>0.11136901390633921</v>
      </c>
      <c r="E62" s="47">
        <v>53634000000</v>
      </c>
      <c r="F62" s="46">
        <v>7.8910491863691354E-2</v>
      </c>
      <c r="G62" s="47">
        <v>47980000000</v>
      </c>
      <c r="H62" s="47">
        <v>102199231384.54156</v>
      </c>
    </row>
    <row r="63" spans="1:8" x14ac:dyDescent="0.25">
      <c r="A63" s="41" t="s">
        <v>334</v>
      </c>
      <c r="B63" s="45">
        <v>2.1443476516334686E-2</v>
      </c>
      <c r="C63" s="45"/>
      <c r="D63" s="46">
        <v>5.9145083518672932E-2</v>
      </c>
      <c r="E63" s="47">
        <v>1392000000</v>
      </c>
      <c r="F63" s="46">
        <v>6.0254089291938919E-4</v>
      </c>
      <c r="G63" s="47">
        <v>166000000</v>
      </c>
      <c r="H63" s="47">
        <v>3834729616.1202679</v>
      </c>
    </row>
    <row r="64" spans="1:8" x14ac:dyDescent="0.25">
      <c r="A64" s="41" t="s">
        <v>335</v>
      </c>
      <c r="B64" s="45">
        <v>2.2389437844716968E-2</v>
      </c>
      <c r="C64" s="45"/>
      <c r="D64" s="46">
        <v>7.6607427113189228E-2</v>
      </c>
      <c r="E64" s="47">
        <v>26295000000</v>
      </c>
      <c r="F64" s="46">
        <v>1.5393071972259601E-3</v>
      </c>
      <c r="G64" s="47">
        <v>17189000000</v>
      </c>
      <c r="H64" s="47">
        <v>88788881539.393723</v>
      </c>
    </row>
    <row r="65" spans="1:8" x14ac:dyDescent="0.25">
      <c r="A65" s="41" t="s">
        <v>336</v>
      </c>
      <c r="B65" s="45">
        <v>2.2934355048489188E-2</v>
      </c>
      <c r="C65" s="45"/>
      <c r="D65" s="46">
        <v>0.13475725369591579</v>
      </c>
      <c r="E65" s="47">
        <v>435000000</v>
      </c>
      <c r="F65" s="46">
        <v>6.3406637455888784E-5</v>
      </c>
      <c r="G65" s="47">
        <v>171000000</v>
      </c>
      <c r="H65" s="47">
        <v>2555492085.947247</v>
      </c>
    </row>
    <row r="66" spans="1:8" x14ac:dyDescent="0.25">
      <c r="A66" s="41" t="s">
        <v>337</v>
      </c>
      <c r="B66" s="45">
        <v>2.3654182729942283E-2</v>
      </c>
      <c r="C66" s="45"/>
      <c r="D66" s="46">
        <v>0.25499786228633559</v>
      </c>
      <c r="E66" s="47">
        <v>18842000000</v>
      </c>
      <c r="F66" s="46">
        <v>0.15770449300851569</v>
      </c>
      <c r="G66" s="47">
        <v>18350000000</v>
      </c>
      <c r="H66" s="47">
        <v>80780312569.164551</v>
      </c>
    </row>
    <row r="67" spans="1:8" x14ac:dyDescent="0.25">
      <c r="A67" s="41" t="s">
        <v>8</v>
      </c>
      <c r="B67" s="45">
        <v>2.3771406427561311E-2</v>
      </c>
      <c r="C67" s="45"/>
      <c r="D67" s="46">
        <v>0.13432100701222272</v>
      </c>
      <c r="E67" s="47">
        <v>788177000000</v>
      </c>
      <c r="F67" s="46">
        <v>5.1015557825537655E-2</v>
      </c>
      <c r="G67" s="47">
        <v>651122000000</v>
      </c>
      <c r="H67" s="47">
        <v>3056250648138.2891</v>
      </c>
    </row>
    <row r="68" spans="1:8" x14ac:dyDescent="0.25">
      <c r="A68" s="41" t="s">
        <v>65</v>
      </c>
      <c r="B68" s="45">
        <v>2.3849649493473409E-2</v>
      </c>
      <c r="C68" s="45"/>
      <c r="D68" s="46">
        <v>8.9751385004246675E-2</v>
      </c>
      <c r="E68" s="47">
        <v>226251000000</v>
      </c>
      <c r="F68" s="46">
        <v>3.5633636458442738E-2</v>
      </c>
      <c r="G68" s="47">
        <v>224056000000</v>
      </c>
      <c r="H68" s="47">
        <v>516670509628.87579</v>
      </c>
    </row>
    <row r="69" spans="1:8" x14ac:dyDescent="0.25">
      <c r="A69" s="41" t="s">
        <v>116</v>
      </c>
      <c r="B69" s="45">
        <v>2.4624772564199936E-2</v>
      </c>
      <c r="C69" s="45"/>
      <c r="D69" s="46">
        <v>0.14609864588581029</v>
      </c>
      <c r="E69" s="47">
        <v>469877000000</v>
      </c>
      <c r="F69" s="46">
        <v>6.8094445476063872E-2</v>
      </c>
      <c r="G69" s="47">
        <v>422487000000</v>
      </c>
      <c r="H69" s="47">
        <v>1619481980719.6365</v>
      </c>
    </row>
    <row r="70" spans="1:8" x14ac:dyDescent="0.25">
      <c r="A70" s="41" t="s">
        <v>338</v>
      </c>
      <c r="B70" s="45">
        <v>2.5322542589066264E-2</v>
      </c>
      <c r="C70" s="45"/>
      <c r="D70" s="46">
        <v>0.16001057630946555</v>
      </c>
      <c r="E70" s="47">
        <v>12486000000</v>
      </c>
      <c r="F70" s="46">
        <v>2.4885846756067813E-3</v>
      </c>
      <c r="G70" s="47">
        <v>9220000000</v>
      </c>
      <c r="H70" s="47">
        <v>77991666837.73819</v>
      </c>
    </row>
    <row r="71" spans="1:8" x14ac:dyDescent="0.25">
      <c r="A71" s="41" t="s">
        <v>7</v>
      </c>
      <c r="B71" s="45">
        <v>2.6093059592329815E-2</v>
      </c>
      <c r="C71" s="45"/>
      <c r="D71" s="46">
        <v>0.21033254138113219</v>
      </c>
      <c r="E71" s="47">
        <v>2556941000000</v>
      </c>
      <c r="F71" s="46">
        <v>1.8075643209072956E-2</v>
      </c>
      <c r="G71" s="47">
        <v>3379044000000</v>
      </c>
      <c r="H71" s="47">
        <v>18270356654533.215</v>
      </c>
    </row>
    <row r="72" spans="1:8" x14ac:dyDescent="0.25">
      <c r="A72" s="41" t="s">
        <v>100</v>
      </c>
      <c r="B72" s="45">
        <v>2.6107547426717628E-2</v>
      </c>
      <c r="C72" s="45"/>
      <c r="D72" s="46">
        <v>0.14471949651569846</v>
      </c>
      <c r="E72" s="47">
        <v>49957000000</v>
      </c>
      <c r="F72" s="46">
        <v>1.3701708623669834E-2</v>
      </c>
      <c r="G72" s="47">
        <v>41399000000</v>
      </c>
      <c r="H72" s="47">
        <v>255194972673.12192</v>
      </c>
    </row>
    <row r="73" spans="1:8" x14ac:dyDescent="0.25">
      <c r="A73" s="41" t="s">
        <v>108</v>
      </c>
      <c r="B73" s="45">
        <v>2.6221257639404486E-2</v>
      </c>
      <c r="C73" s="45"/>
      <c r="D73" s="46">
        <v>8.9020085330816692E-2</v>
      </c>
      <c r="E73" s="47">
        <v>370076000000</v>
      </c>
      <c r="F73" s="46">
        <v>3.0511628675538506E-2</v>
      </c>
      <c r="G73" s="47">
        <v>381517000000</v>
      </c>
      <c r="H73" s="47">
        <v>812451193396.14258</v>
      </c>
    </row>
    <row r="74" spans="1:8" x14ac:dyDescent="0.25">
      <c r="A74" s="41" t="s">
        <v>339</v>
      </c>
      <c r="B74" s="45">
        <v>2.6773810668313035E-2</v>
      </c>
      <c r="C74" s="45"/>
      <c r="D74" s="46">
        <v>6.0984276970909593E-2</v>
      </c>
      <c r="E74" s="47">
        <v>231908000000</v>
      </c>
      <c r="F74" s="46">
        <v>1.9190798838695483E-2</v>
      </c>
      <c r="G74" s="47">
        <v>255549000000</v>
      </c>
      <c r="H74" s="47">
        <v>345059295659.91107</v>
      </c>
    </row>
    <row r="75" spans="1:8" x14ac:dyDescent="0.25">
      <c r="A75" s="41" t="s">
        <v>109</v>
      </c>
      <c r="B75" s="45">
        <v>2.6934279338600434E-2</v>
      </c>
      <c r="C75" s="45"/>
      <c r="D75" s="46">
        <v>0.11687087437054101</v>
      </c>
      <c r="E75" s="47">
        <v>113683000000</v>
      </c>
      <c r="F75" s="46">
        <v>6.4728964004122966E-2</v>
      </c>
      <c r="G75" s="47">
        <v>83621000000</v>
      </c>
      <c r="H75" s="47">
        <v>292323800948.8385</v>
      </c>
    </row>
    <row r="76" spans="1:8" x14ac:dyDescent="0.25">
      <c r="A76" s="41" t="s">
        <v>98</v>
      </c>
      <c r="B76" s="45">
        <v>2.715757538980474E-2</v>
      </c>
      <c r="C76" s="45"/>
      <c r="D76" s="46">
        <v>0.32766227206331505</v>
      </c>
      <c r="E76" s="47">
        <v>16440000000</v>
      </c>
      <c r="F76" s="46">
        <v>0.24224175976984599</v>
      </c>
      <c r="G76" s="47">
        <v>14753000000</v>
      </c>
      <c r="H76" s="47">
        <v>66757619000</v>
      </c>
    </row>
    <row r="77" spans="1:8" x14ac:dyDescent="0.25">
      <c r="A77" s="41" t="s">
        <v>340</v>
      </c>
      <c r="B77" s="45">
        <v>2.7359874166318132E-2</v>
      </c>
      <c r="C77" s="45"/>
      <c r="D77" s="46">
        <v>0.1058505350399337</v>
      </c>
      <c r="E77" s="47">
        <v>8694000000</v>
      </c>
      <c r="F77" s="46">
        <v>6.3453842387942147E-2</v>
      </c>
      <c r="G77" s="47">
        <v>4374000000</v>
      </c>
      <c r="H77" s="47">
        <v>23491242727.408218</v>
      </c>
    </row>
    <row r="78" spans="1:8" x14ac:dyDescent="0.25">
      <c r="A78" s="41" t="s">
        <v>341</v>
      </c>
      <c r="B78" s="45">
        <v>2.7596131118501479E-2</v>
      </c>
      <c r="C78" s="45"/>
      <c r="D78" s="46">
        <v>0.10228229086993772</v>
      </c>
      <c r="E78" s="47">
        <v>358000000</v>
      </c>
      <c r="F78" s="46">
        <v>4.8545734533416605E-5</v>
      </c>
      <c r="G78" s="47">
        <v>31000000</v>
      </c>
      <c r="H78" s="47">
        <v>1326836543.0079701</v>
      </c>
    </row>
    <row r="79" spans="1:8" x14ac:dyDescent="0.25">
      <c r="A79" s="41" t="s">
        <v>87</v>
      </c>
      <c r="B79" s="45">
        <v>2.9288822452614504E-2</v>
      </c>
      <c r="C79" s="45"/>
      <c r="D79" s="46">
        <v>0.27786816674187326</v>
      </c>
      <c r="E79" s="47">
        <v>89840000000</v>
      </c>
      <c r="F79" s="46">
        <v>0.32361010900375647</v>
      </c>
      <c r="G79" s="47">
        <v>55153000000</v>
      </c>
      <c r="H79" s="47">
        <v>242946187738.26898</v>
      </c>
    </row>
    <row r="80" spans="1:8" x14ac:dyDescent="0.25">
      <c r="A80" s="41" t="s">
        <v>13</v>
      </c>
      <c r="B80" s="45">
        <v>2.9999501703029344E-2</v>
      </c>
      <c r="C80" s="45"/>
      <c r="D80" s="46">
        <v>0.14699224688201248</v>
      </c>
      <c r="E80" s="47">
        <v>639879000000</v>
      </c>
      <c r="F80" s="46">
        <v>3.6287417589983252E-2</v>
      </c>
      <c r="G80" s="47">
        <v>676724000000</v>
      </c>
      <c r="H80" s="47">
        <v>2316727999333.1782</v>
      </c>
    </row>
    <row r="81" spans="1:8" x14ac:dyDescent="0.25">
      <c r="A81" s="41" t="s">
        <v>70</v>
      </c>
      <c r="B81" s="45">
        <v>3.0832341221686092E-2</v>
      </c>
      <c r="C81" s="45"/>
      <c r="D81" s="46">
        <v>0.17059510640543865</v>
      </c>
      <c r="E81" s="47">
        <v>556069000000</v>
      </c>
      <c r="F81" s="46">
        <v>0.13169192837342961</v>
      </c>
      <c r="G81" s="47">
        <v>567845000000</v>
      </c>
      <c r="H81" s="47">
        <v>651330595110.01147</v>
      </c>
    </row>
    <row r="82" spans="1:8" x14ac:dyDescent="0.25">
      <c r="A82" s="41" t="s">
        <v>342</v>
      </c>
      <c r="B82" s="45">
        <v>3.143752862185941E-2</v>
      </c>
      <c r="C82" s="45"/>
      <c r="D82" s="46">
        <v>0.11355347985858549</v>
      </c>
      <c r="E82" s="47">
        <v>24039000000</v>
      </c>
      <c r="F82" s="46">
        <v>5.4825716685975303E-4</v>
      </c>
      <c r="G82" s="47">
        <v>19025000000</v>
      </c>
      <c r="H82" s="47">
        <v>86497941439.017441</v>
      </c>
    </row>
    <row r="83" spans="1:8" x14ac:dyDescent="0.25">
      <c r="A83" s="41" t="s">
        <v>343</v>
      </c>
      <c r="B83" s="45">
        <v>3.3008626812315339E-2</v>
      </c>
      <c r="C83" s="45"/>
      <c r="D83" s="46">
        <v>0.14097523351047861</v>
      </c>
      <c r="E83" s="47">
        <v>1832000000</v>
      </c>
      <c r="F83" s="46">
        <v>0.34987450988697949</v>
      </c>
      <c r="G83" s="47">
        <v>55000000</v>
      </c>
      <c r="H83" s="47">
        <v>7241244269.4597216</v>
      </c>
    </row>
    <row r="84" spans="1:8" x14ac:dyDescent="0.25">
      <c r="A84" s="41" t="s">
        <v>344</v>
      </c>
      <c r="B84" s="45">
        <v>3.4195236219215247E-2</v>
      </c>
      <c r="C84" s="45"/>
      <c r="D84" s="46">
        <v>0.13206569421107439</v>
      </c>
      <c r="E84" s="47">
        <v>9460000000</v>
      </c>
      <c r="F84" s="46">
        <v>2.446729575775505E-2</v>
      </c>
      <c r="G84" s="47">
        <v>6789000000</v>
      </c>
      <c r="H84" s="47">
        <v>31677891896.786083</v>
      </c>
    </row>
    <row r="85" spans="1:8" x14ac:dyDescent="0.25">
      <c r="A85" s="41" t="s">
        <v>345</v>
      </c>
      <c r="B85" s="45">
        <v>3.4300233886014733E-2</v>
      </c>
      <c r="C85" s="45"/>
      <c r="D85" s="46">
        <v>0.21637286804118483</v>
      </c>
      <c r="E85" s="47">
        <v>13729000000</v>
      </c>
      <c r="F85" s="46">
        <v>3.571182530557699E-2</v>
      </c>
      <c r="G85" s="47">
        <v>7275000000</v>
      </c>
      <c r="H85" s="47">
        <v>79030935627.078125</v>
      </c>
    </row>
    <row r="86" spans="1:8" x14ac:dyDescent="0.25">
      <c r="A86" s="41" t="s">
        <v>346</v>
      </c>
      <c r="B86" s="45">
        <v>3.490524731271076E-2</v>
      </c>
      <c r="C86" s="45"/>
      <c r="D86" s="46">
        <v>9.0441817783895206E-2</v>
      </c>
      <c r="E86" s="47">
        <v>71634000000</v>
      </c>
      <c r="F86" s="46">
        <v>5.5600479830016682E-2</v>
      </c>
      <c r="G86" s="47">
        <v>73045000000</v>
      </c>
      <c r="H86" s="47">
        <v>69255264238.385544</v>
      </c>
    </row>
    <row r="87" spans="1:8" x14ac:dyDescent="0.25">
      <c r="A87" s="41" t="s">
        <v>10</v>
      </c>
      <c r="B87" s="45">
        <v>3.6936442057072964E-2</v>
      </c>
      <c r="C87" s="45"/>
      <c r="D87" s="46">
        <v>0.33200982903938209</v>
      </c>
      <c r="E87" s="47">
        <v>673929000000</v>
      </c>
      <c r="F87" s="46">
        <v>0.20705908208086335</v>
      </c>
      <c r="G87" s="47">
        <v>431559000000</v>
      </c>
      <c r="H87" s="47">
        <v>3638489096033.8589</v>
      </c>
    </row>
    <row r="88" spans="1:8" x14ac:dyDescent="0.25">
      <c r="A88" s="41" t="s">
        <v>347</v>
      </c>
      <c r="B88" s="45">
        <v>3.6946844451745127E-2</v>
      </c>
      <c r="C88" s="45"/>
      <c r="D88" s="46">
        <v>0.32730982208336684</v>
      </c>
      <c r="E88" s="47">
        <v>774430000000</v>
      </c>
      <c r="F88" s="46">
        <v>0.19987418855235906</v>
      </c>
      <c r="G88" s="47">
        <v>489913999999.99994</v>
      </c>
      <c r="H88" s="47">
        <v>4210302249458.6499</v>
      </c>
    </row>
    <row r="89" spans="1:8" x14ac:dyDescent="0.25">
      <c r="A89" s="41" t="s">
        <v>348</v>
      </c>
      <c r="B89" s="45">
        <v>3.8201125544555493E-2</v>
      </c>
      <c r="C89" s="45"/>
      <c r="D89" s="46">
        <v>0.11922430315898856</v>
      </c>
      <c r="E89" s="47">
        <v>27380000000</v>
      </c>
      <c r="F89" s="46">
        <v>7.1970614764470267E-2</v>
      </c>
      <c r="G89" s="47">
        <v>22650000000</v>
      </c>
      <c r="H89" s="47">
        <v>42779550936.838013</v>
      </c>
    </row>
    <row r="90" spans="1:8" x14ac:dyDescent="0.25">
      <c r="A90" s="41" t="s">
        <v>349</v>
      </c>
      <c r="B90" s="45">
        <v>3.9519233949053156E-2</v>
      </c>
      <c r="C90" s="45"/>
      <c r="D90" s="46">
        <v>0.17945528113645781</v>
      </c>
      <c r="E90" s="47">
        <v>11780000000</v>
      </c>
      <c r="F90" s="46">
        <v>2.9606889068038253E-2</v>
      </c>
      <c r="G90" s="47">
        <v>6305000000</v>
      </c>
      <c r="H90" s="47">
        <v>48768955863.31749</v>
      </c>
    </row>
    <row r="91" spans="1:8" x14ac:dyDescent="0.25">
      <c r="A91" s="41" t="s">
        <v>350</v>
      </c>
      <c r="B91" s="45">
        <v>3.9626225084610375E-2</v>
      </c>
      <c r="C91" s="45"/>
      <c r="D91" s="46">
        <v>0.21198005641802389</v>
      </c>
      <c r="E91" s="47">
        <v>910000000</v>
      </c>
      <c r="F91" s="46">
        <v>0.67371054469160285</v>
      </c>
      <c r="G91" s="47">
        <v>164000000</v>
      </c>
      <c r="H91" s="47">
        <v>2079767170.2265103</v>
      </c>
    </row>
    <row r="92" spans="1:8" x14ac:dyDescent="0.25">
      <c r="A92" s="41" t="s">
        <v>19</v>
      </c>
      <c r="B92" s="45">
        <v>4.091799998330245E-2</v>
      </c>
      <c r="C92" s="45"/>
      <c r="D92" s="46">
        <v>0.21033170178720645</v>
      </c>
      <c r="E92" s="47">
        <v>130747000000</v>
      </c>
      <c r="F92" s="46">
        <v>0.10727930589697163</v>
      </c>
      <c r="G92" s="47">
        <v>110855000000</v>
      </c>
      <c r="H92" s="47">
        <v>381440724491.23163</v>
      </c>
    </row>
    <row r="93" spans="1:8" x14ac:dyDescent="0.25">
      <c r="A93" s="41" t="s">
        <v>351</v>
      </c>
      <c r="B93" s="45">
        <v>4.0939727146525724E-2</v>
      </c>
      <c r="C93" s="45"/>
      <c r="D93" s="46">
        <v>0.14928434937266913</v>
      </c>
      <c r="E93" s="47">
        <v>4188000000</v>
      </c>
      <c r="F93" s="46">
        <v>0</v>
      </c>
      <c r="G93" s="47">
        <v>736000000</v>
      </c>
      <c r="H93" s="47">
        <v>15271300000</v>
      </c>
    </row>
    <row r="94" spans="1:8" x14ac:dyDescent="0.25">
      <c r="A94" s="41" t="s">
        <v>352</v>
      </c>
      <c r="B94" s="45">
        <v>4.1733333116482411E-2</v>
      </c>
      <c r="C94" s="45"/>
      <c r="D94" s="46">
        <v>0.13219496288494584</v>
      </c>
      <c r="E94" s="47">
        <v>15355000000</v>
      </c>
      <c r="F94" s="46">
        <v>9.5139995798849242E-2</v>
      </c>
      <c r="G94" s="47">
        <v>9232000000</v>
      </c>
      <c r="H94" s="47">
        <v>27592361498.405655</v>
      </c>
    </row>
    <row r="95" spans="1:8" x14ac:dyDescent="0.25">
      <c r="A95" s="41" t="s">
        <v>64</v>
      </c>
      <c r="B95" s="45">
        <v>4.1985064861065617E-2</v>
      </c>
      <c r="C95" s="45"/>
      <c r="D95" s="46">
        <v>8.5585804881015956E-2</v>
      </c>
      <c r="E95" s="47">
        <v>12758000000</v>
      </c>
      <c r="F95" s="46">
        <v>8.9398581173031171E-3</v>
      </c>
      <c r="G95" s="47">
        <v>8552000000</v>
      </c>
      <c r="H95" s="47">
        <v>24185982215.654301</v>
      </c>
    </row>
    <row r="96" spans="1:8" x14ac:dyDescent="0.25">
      <c r="A96" s="41" t="s">
        <v>115</v>
      </c>
      <c r="B96" s="45">
        <v>4.290010829896037E-2</v>
      </c>
      <c r="C96" s="45"/>
      <c r="D96" s="46">
        <v>8.6652343459669615E-2</v>
      </c>
      <c r="E96" s="47">
        <v>113524000000</v>
      </c>
      <c r="F96" s="46">
        <v>3.4951467582436904E-2</v>
      </c>
      <c r="G96" s="47">
        <v>117494000000</v>
      </c>
      <c r="H96" s="47">
        <v>133578518423.54353</v>
      </c>
    </row>
    <row r="97" spans="1:8" x14ac:dyDescent="0.25">
      <c r="A97" s="41" t="s">
        <v>353</v>
      </c>
      <c r="B97" s="45">
        <v>4.3115053778065127E-2</v>
      </c>
      <c r="C97" s="45"/>
      <c r="D97" s="46">
        <v>0.10140726980823488</v>
      </c>
      <c r="E97" s="47">
        <v>456000000</v>
      </c>
      <c r="F97" s="46">
        <v>2.9652482609865535E-4</v>
      </c>
      <c r="G97" s="47">
        <v>41000000</v>
      </c>
      <c r="H97" s="47">
        <v>1072237037.037037</v>
      </c>
    </row>
    <row r="98" spans="1:8" x14ac:dyDescent="0.25">
      <c r="A98" s="41" t="s">
        <v>96</v>
      </c>
      <c r="B98" s="45">
        <v>4.3285558281793333E-2</v>
      </c>
      <c r="C98" s="45"/>
      <c r="D98" s="46">
        <v>0.19798963302679809</v>
      </c>
      <c r="E98" s="47">
        <v>48489000000</v>
      </c>
      <c r="F98" s="46">
        <v>0.14300667566230948</v>
      </c>
      <c r="G98" s="47">
        <v>42981000000</v>
      </c>
      <c r="H98" s="47">
        <v>79789877416.168076</v>
      </c>
    </row>
    <row r="99" spans="1:8" x14ac:dyDescent="0.25">
      <c r="A99" s="41" t="s">
        <v>81</v>
      </c>
      <c r="B99" s="45">
        <v>4.3339669995612513E-2</v>
      </c>
      <c r="C99" s="45"/>
      <c r="D99" s="46">
        <v>0.18255970975711233</v>
      </c>
      <c r="E99" s="47">
        <v>28813000000</v>
      </c>
      <c r="F99" s="46">
        <v>3.0547693742131966E-3</v>
      </c>
      <c r="G99" s="47">
        <v>12950000000</v>
      </c>
      <c r="H99" s="47">
        <v>120456239153.73875</v>
      </c>
    </row>
    <row r="100" spans="1:8" x14ac:dyDescent="0.25">
      <c r="A100" s="41" t="s">
        <v>302</v>
      </c>
      <c r="B100" s="45">
        <v>4.3696762406108709E-2</v>
      </c>
      <c r="C100" s="45"/>
      <c r="D100" s="46">
        <v>0.25996989248235786</v>
      </c>
      <c r="E100" s="47">
        <v>18585000000</v>
      </c>
      <c r="F100" s="46">
        <v>1.8648287478394029E-2</v>
      </c>
      <c r="G100" s="47">
        <v>7191000000</v>
      </c>
      <c r="H100" s="47">
        <v>107500884685.01266</v>
      </c>
    </row>
    <row r="101" spans="1:8" x14ac:dyDescent="0.25">
      <c r="A101" s="41" t="s">
        <v>304</v>
      </c>
      <c r="B101" s="45">
        <v>4.4530999405563661E-2</v>
      </c>
      <c r="C101" s="45"/>
      <c r="D101" s="46">
        <v>0.14351830664922818</v>
      </c>
      <c r="E101" s="47">
        <v>3259000000</v>
      </c>
      <c r="F101" s="46">
        <v>1.9465234360396218E-2</v>
      </c>
      <c r="G101" s="47">
        <v>1572000000</v>
      </c>
      <c r="H101" s="47">
        <v>9816236302.5851517</v>
      </c>
    </row>
    <row r="102" spans="1:8" x14ac:dyDescent="0.25">
      <c r="A102" s="41" t="s">
        <v>354</v>
      </c>
      <c r="B102" s="45">
        <v>4.510116391341825E-2</v>
      </c>
      <c r="C102" s="45"/>
      <c r="D102" s="46">
        <v>0.1918874442411504</v>
      </c>
      <c r="E102" s="47">
        <v>3141000000</v>
      </c>
      <c r="F102" s="46">
        <v>1.4554424279509577E-6</v>
      </c>
      <c r="G102" s="47">
        <v>966000000</v>
      </c>
      <c r="H102" s="47">
        <v>13363669672.940546</v>
      </c>
    </row>
    <row r="103" spans="1:8" x14ac:dyDescent="0.25">
      <c r="A103" s="41" t="s">
        <v>14</v>
      </c>
      <c r="B103" s="45">
        <v>4.527870101407884E-2</v>
      </c>
      <c r="C103" s="45"/>
      <c r="D103" s="46">
        <v>0.25894896548225038</v>
      </c>
      <c r="E103" s="47">
        <v>785796000000</v>
      </c>
      <c r="F103" s="46">
        <v>1.7726213460149343E-2</v>
      </c>
      <c r="G103" s="47">
        <v>717261000000</v>
      </c>
      <c r="H103" s="47">
        <v>4213167237905.8257</v>
      </c>
    </row>
    <row r="104" spans="1:8" x14ac:dyDescent="0.25">
      <c r="A104" s="41" t="s">
        <v>355</v>
      </c>
      <c r="B104" s="45">
        <v>4.5292540195374389E-2</v>
      </c>
      <c r="C104" s="45"/>
      <c r="D104" s="46">
        <v>0.24840314311935288</v>
      </c>
      <c r="E104" s="47">
        <v>16811000000</v>
      </c>
      <c r="F104" s="46">
        <v>3.2254931246217949E-2</v>
      </c>
      <c r="G104" s="47">
        <v>11911000000</v>
      </c>
      <c r="H104" s="47">
        <v>83716142582.194534</v>
      </c>
    </row>
    <row r="105" spans="1:8" x14ac:dyDescent="0.25">
      <c r="A105" s="41" t="s">
        <v>356</v>
      </c>
      <c r="B105" s="45">
        <v>4.5508646038476687E-2</v>
      </c>
      <c r="C105" s="45"/>
      <c r="D105" s="46">
        <v>0.17048155322937389</v>
      </c>
      <c r="E105" s="47">
        <v>5252000000</v>
      </c>
      <c r="F105" s="46">
        <v>1.5871812621084349E-5</v>
      </c>
      <c r="G105" s="47">
        <v>4050000000</v>
      </c>
      <c r="H105" s="47">
        <v>19673291004.144428</v>
      </c>
    </row>
    <row r="106" spans="1:8" x14ac:dyDescent="0.25">
      <c r="A106" s="41" t="s">
        <v>120</v>
      </c>
      <c r="B106" s="45">
        <v>4.5512372601601576E-2</v>
      </c>
      <c r="C106" s="45"/>
      <c r="D106" s="46">
        <v>0.36378191994494169</v>
      </c>
      <c r="E106" s="47">
        <v>9163000000</v>
      </c>
      <c r="F106" s="46">
        <v>0.2789726295711345</v>
      </c>
      <c r="G106" s="47">
        <v>7864000000</v>
      </c>
      <c r="H106" s="47">
        <v>25036993423.366383</v>
      </c>
    </row>
    <row r="107" spans="1:8" x14ac:dyDescent="0.25">
      <c r="A107" s="41" t="s">
        <v>357</v>
      </c>
      <c r="B107" s="45">
        <v>4.5573578517382848E-2</v>
      </c>
      <c r="C107" s="45"/>
      <c r="D107" s="46">
        <v>8.6478472601847295E-2</v>
      </c>
      <c r="E107" s="47">
        <v>1995000000</v>
      </c>
      <c r="F107" s="46">
        <v>1.0147599447237367E-4</v>
      </c>
      <c r="G107" s="47">
        <v>252000000</v>
      </c>
      <c r="H107" s="47">
        <v>3785065524.8475413</v>
      </c>
    </row>
    <row r="108" spans="1:8" x14ac:dyDescent="0.25">
      <c r="A108" s="41" t="s">
        <v>358</v>
      </c>
      <c r="B108" s="45">
        <v>4.5937439551487637E-2</v>
      </c>
      <c r="C108" s="45"/>
      <c r="D108" s="46">
        <v>0.16711715463440011</v>
      </c>
      <c r="E108" s="47">
        <v>30318000000</v>
      </c>
      <c r="F108" s="46">
        <v>1.9172090838862638E-2</v>
      </c>
      <c r="G108" s="47">
        <v>14199000000</v>
      </c>
      <c r="H108" s="47">
        <v>104368755054.60054</v>
      </c>
    </row>
    <row r="109" spans="1:8" x14ac:dyDescent="0.25">
      <c r="A109" s="41" t="s">
        <v>359</v>
      </c>
      <c r="B109" s="45">
        <v>4.5966982392087789E-2</v>
      </c>
      <c r="C109" s="45"/>
      <c r="D109" s="46">
        <v>0.20119977973582295</v>
      </c>
      <c r="E109" s="47">
        <v>9214000000</v>
      </c>
      <c r="F109" s="46">
        <v>2.8365024987313261E-2</v>
      </c>
      <c r="G109" s="47">
        <v>7225000000</v>
      </c>
      <c r="H109" s="47">
        <v>35871779680.633537</v>
      </c>
    </row>
    <row r="110" spans="1:8" x14ac:dyDescent="0.25">
      <c r="A110" s="41" t="s">
        <v>106</v>
      </c>
      <c r="B110" s="45">
        <v>4.6492455796902477E-2</v>
      </c>
      <c r="C110" s="45"/>
      <c r="D110" s="46">
        <v>0.15811963273369231</v>
      </c>
      <c r="E110" s="47">
        <v>133806000000</v>
      </c>
      <c r="F110" s="46">
        <v>1.1391273234533775E-2</v>
      </c>
      <c r="G110" s="47">
        <v>73527000000</v>
      </c>
      <c r="H110" s="47">
        <v>437055627244.42401</v>
      </c>
    </row>
    <row r="111" spans="1:8" x14ac:dyDescent="0.25">
      <c r="A111" s="41" t="s">
        <v>78</v>
      </c>
      <c r="B111" s="45">
        <v>4.6945702036784394E-2</v>
      </c>
      <c r="C111" s="45"/>
      <c r="D111" s="46">
        <v>0.16140514467937683</v>
      </c>
      <c r="E111" s="47">
        <v>43451000000</v>
      </c>
      <c r="F111" s="46">
        <v>0.11993304977216644</v>
      </c>
      <c r="G111" s="47">
        <v>24960000000</v>
      </c>
      <c r="H111" s="47">
        <v>85624153964.098694</v>
      </c>
    </row>
    <row r="112" spans="1:8" x14ac:dyDescent="0.25">
      <c r="A112" s="41" t="s">
        <v>360</v>
      </c>
      <c r="B112" s="45">
        <v>4.8346918040212031E-2</v>
      </c>
      <c r="C112" s="45"/>
      <c r="D112" s="46">
        <v>7.4693476200123593E-2</v>
      </c>
      <c r="E112" s="47">
        <v>12518000000</v>
      </c>
      <c r="F112" s="46">
        <v>5.9399111744184496E-2</v>
      </c>
      <c r="G112" s="47">
        <v>3385000000</v>
      </c>
      <c r="H112" s="47">
        <v>15180842369.489408</v>
      </c>
    </row>
    <row r="113" spans="1:8" x14ac:dyDescent="0.25">
      <c r="A113" s="41" t="s">
        <v>74</v>
      </c>
      <c r="B113" s="45">
        <v>4.8370689124843963E-2</v>
      </c>
      <c r="C113" s="45"/>
      <c r="D113" s="46">
        <v>0.21006198864515033</v>
      </c>
      <c r="E113" s="47">
        <v>85250000000</v>
      </c>
      <c r="F113" s="46">
        <v>1.8054307119021732E-2</v>
      </c>
      <c r="G113" s="47">
        <v>92972000000</v>
      </c>
      <c r="H113" s="47">
        <v>335518054097.63696</v>
      </c>
    </row>
    <row r="114" spans="1:8" x14ac:dyDescent="0.25">
      <c r="A114" s="41" t="s">
        <v>85</v>
      </c>
      <c r="B114" s="45">
        <v>4.8436754210033184E-2</v>
      </c>
      <c r="C114" s="45"/>
      <c r="D114" s="46">
        <v>0.11144170578091472</v>
      </c>
      <c r="E114" s="47">
        <v>15611000000</v>
      </c>
      <c r="F114" s="46">
        <v>4.0903402516234734E-2</v>
      </c>
      <c r="G114" s="47">
        <v>6086000000</v>
      </c>
      <c r="H114" s="47">
        <v>30777833600.651455</v>
      </c>
    </row>
    <row r="115" spans="1:8" x14ac:dyDescent="0.25">
      <c r="A115" s="41" t="s">
        <v>104</v>
      </c>
      <c r="B115" s="45">
        <v>4.9320765927288332E-2</v>
      </c>
      <c r="C115" s="45"/>
      <c r="D115" s="46">
        <v>0.33457747256216946</v>
      </c>
      <c r="E115" s="47">
        <v>50128000000</v>
      </c>
      <c r="F115" s="46">
        <v>5.8331912162075559E-3</v>
      </c>
      <c r="G115" s="47">
        <v>28470000000</v>
      </c>
      <c r="H115" s="47">
        <v>336686348609.26593</v>
      </c>
    </row>
    <row r="116" spans="1:8" x14ac:dyDescent="0.25">
      <c r="A116" s="41" t="s">
        <v>89</v>
      </c>
      <c r="B116" s="45">
        <v>4.962554158644799E-2</v>
      </c>
      <c r="C116" s="45"/>
      <c r="D116" s="46">
        <v>9.8790767671180224E-2</v>
      </c>
      <c r="E116" s="47">
        <v>156425000000</v>
      </c>
      <c r="F116" s="46">
        <v>3.0198940081116385E-2</v>
      </c>
      <c r="G116" s="47">
        <v>161303000000</v>
      </c>
      <c r="H116" s="47">
        <v>213240316634.6478</v>
      </c>
    </row>
    <row r="117" spans="1:8" x14ac:dyDescent="0.25">
      <c r="A117" s="41" t="s">
        <v>361</v>
      </c>
      <c r="B117" s="45">
        <v>5.1323464801164752E-2</v>
      </c>
      <c r="C117" s="45"/>
      <c r="D117" s="46">
        <v>0.1533255360697697</v>
      </c>
      <c r="E117" s="47">
        <v>4466000000</v>
      </c>
      <c r="F117" s="46">
        <v>6.2544935799269965E-4</v>
      </c>
      <c r="G117" s="47">
        <v>2111000000</v>
      </c>
      <c r="H117" s="47">
        <v>13316161002.391228</v>
      </c>
    </row>
    <row r="118" spans="1:8" x14ac:dyDescent="0.25">
      <c r="A118" s="41" t="s">
        <v>362</v>
      </c>
      <c r="B118" s="45">
        <v>5.1367173423825643E-2</v>
      </c>
      <c r="C118" s="45"/>
      <c r="D118" s="46">
        <v>7.8757532718132545E-2</v>
      </c>
      <c r="E118" s="47">
        <v>325776000000</v>
      </c>
      <c r="F118" s="46">
        <v>9.5292333079828474E-3</v>
      </c>
      <c r="G118" s="47">
        <v>353782000000</v>
      </c>
      <c r="H118" s="47">
        <v>433857681378.29095</v>
      </c>
    </row>
    <row r="119" spans="1:8" x14ac:dyDescent="0.25">
      <c r="A119" s="41" t="s">
        <v>363</v>
      </c>
      <c r="B119" s="45">
        <v>5.1499243491534237E-2</v>
      </c>
      <c r="C119" s="45"/>
      <c r="D119" s="46">
        <v>0.1607813208774069</v>
      </c>
      <c r="E119" s="47">
        <v>8402000000</v>
      </c>
      <c r="F119" s="46">
        <v>5.3780745456203247E-2</v>
      </c>
      <c r="G119" s="47">
        <v>3467000000</v>
      </c>
      <c r="H119" s="47">
        <v>22610561526.146145</v>
      </c>
    </row>
    <row r="120" spans="1:8" x14ac:dyDescent="0.25">
      <c r="A120" s="41" t="s">
        <v>123</v>
      </c>
      <c r="B120" s="45">
        <v>5.4998435616573478E-2</v>
      </c>
      <c r="C120" s="45"/>
      <c r="D120" s="46">
        <v>0.16304211121424675</v>
      </c>
      <c r="E120" s="47">
        <v>63527000000</v>
      </c>
      <c r="F120" s="46">
        <v>1.0840072593386098E-2</v>
      </c>
      <c r="G120" s="47">
        <v>36040000000</v>
      </c>
      <c r="H120" s="47">
        <v>181221517868.74365</v>
      </c>
    </row>
    <row r="121" spans="1:8" x14ac:dyDescent="0.25">
      <c r="A121" s="41" t="s">
        <v>303</v>
      </c>
      <c r="B121" s="45">
        <v>5.5519185982783034E-2</v>
      </c>
      <c r="C121" s="45"/>
      <c r="D121" s="46">
        <v>0.19343703309093613</v>
      </c>
      <c r="E121" s="47">
        <v>10125000000</v>
      </c>
      <c r="F121" s="46">
        <v>4.0978263416128688E-2</v>
      </c>
      <c r="G121" s="47">
        <v>10431000000</v>
      </c>
      <c r="H121" s="47">
        <v>27577956471.243988</v>
      </c>
    </row>
    <row r="122" spans="1:8" x14ac:dyDescent="0.25">
      <c r="A122" s="41" t="s">
        <v>114</v>
      </c>
      <c r="B122" s="45">
        <v>5.6512456890800977E-2</v>
      </c>
      <c r="C122" s="45"/>
      <c r="D122" s="46">
        <v>0.20671088666769444</v>
      </c>
      <c r="E122" s="47">
        <v>423448000000</v>
      </c>
      <c r="F122" s="46">
        <v>0.12381613680870718</v>
      </c>
      <c r="G122" s="47">
        <v>476252000000</v>
      </c>
      <c r="H122" s="47">
        <v>505439514078.01947</v>
      </c>
    </row>
    <row r="123" spans="1:8" x14ac:dyDescent="0.25">
      <c r="A123" s="41" t="s">
        <v>364</v>
      </c>
      <c r="B123" s="45">
        <v>5.8344906960331108E-2</v>
      </c>
      <c r="C123" s="45"/>
      <c r="D123" s="46">
        <v>0.11962580992490683</v>
      </c>
      <c r="E123" s="47">
        <v>1697000000</v>
      </c>
      <c r="F123" s="46">
        <v>1.6920182289673815E-4</v>
      </c>
      <c r="G123" s="47">
        <v>2311000000</v>
      </c>
      <c r="H123" s="47">
        <v>3472693412.0849733</v>
      </c>
    </row>
    <row r="124" spans="1:8" x14ac:dyDescent="0.25">
      <c r="A124" s="41" t="s">
        <v>365</v>
      </c>
      <c r="B124" s="45">
        <v>5.8396689169707687E-2</v>
      </c>
      <c r="C124" s="45"/>
      <c r="D124" s="46">
        <v>0.20660319220278864</v>
      </c>
      <c r="E124" s="47">
        <v>4863000000</v>
      </c>
      <c r="F124" s="46">
        <v>2.3341033075423855E-2</v>
      </c>
      <c r="G124" s="47">
        <v>3340000000</v>
      </c>
      <c r="H124" s="47">
        <v>15869945477.850527</v>
      </c>
    </row>
    <row r="125" spans="1:8" x14ac:dyDescent="0.25">
      <c r="A125" s="41" t="s">
        <v>366</v>
      </c>
      <c r="B125" s="45">
        <v>6.3385215859595959E-2</v>
      </c>
      <c r="C125" s="45"/>
      <c r="D125" s="46">
        <v>0.10544706900158332</v>
      </c>
      <c r="E125" s="47">
        <v>1432000000</v>
      </c>
      <c r="F125" s="46">
        <v>0</v>
      </c>
      <c r="G125" s="47">
        <v>287000000</v>
      </c>
      <c r="H125" s="47">
        <v>2382262184.6827273</v>
      </c>
    </row>
    <row r="126" spans="1:8" x14ac:dyDescent="0.25">
      <c r="A126" s="41" t="s">
        <v>367</v>
      </c>
      <c r="B126" s="45">
        <v>6.357437560643471E-2</v>
      </c>
      <c r="C126" s="45"/>
      <c r="D126" s="46">
        <v>0.2666787100421753</v>
      </c>
      <c r="E126" s="47">
        <v>642572000000</v>
      </c>
      <c r="F126" s="46">
        <v>8.5536192037516501E-2</v>
      </c>
      <c r="G126" s="47">
        <v>632226000000</v>
      </c>
      <c r="H126" s="47">
        <v>1844800934391.5447</v>
      </c>
    </row>
    <row r="127" spans="1:8" x14ac:dyDescent="0.25">
      <c r="A127" s="41" t="s">
        <v>368</v>
      </c>
      <c r="B127" s="45">
        <v>6.4735265576487969E-2</v>
      </c>
      <c r="C127" s="45"/>
      <c r="D127" s="46">
        <v>0.14797350602349393</v>
      </c>
      <c r="E127" s="47">
        <v>1341000000</v>
      </c>
      <c r="F127" s="46">
        <v>1.7150917909892892E-3</v>
      </c>
      <c r="G127" s="47">
        <v>488000000</v>
      </c>
      <c r="H127" s="47">
        <v>3052362650</v>
      </c>
    </row>
    <row r="128" spans="1:8" x14ac:dyDescent="0.25">
      <c r="A128" s="41" t="s">
        <v>369</v>
      </c>
      <c r="B128" s="45">
        <v>6.5307112773191095E-2</v>
      </c>
      <c r="C128" s="45"/>
      <c r="D128" s="46">
        <v>0.16328427184060984</v>
      </c>
      <c r="E128" s="47">
        <v>15648000000</v>
      </c>
      <c r="F128" s="46">
        <v>5.2965406027241799E-2</v>
      </c>
      <c r="G128" s="47">
        <v>6498000000</v>
      </c>
      <c r="H128" s="47">
        <v>33853940000.000004</v>
      </c>
    </row>
    <row r="129" spans="1:8" x14ac:dyDescent="0.25">
      <c r="A129" s="41" t="s">
        <v>93</v>
      </c>
      <c r="B129" s="45">
        <v>6.6129930651408042E-2</v>
      </c>
      <c r="C129" s="45"/>
      <c r="D129" s="46">
        <v>0.13359782566270029</v>
      </c>
      <c r="E129" s="47">
        <v>25757000000</v>
      </c>
      <c r="F129" s="46">
        <v>4.9873962933610488E-3</v>
      </c>
      <c r="G129" s="47">
        <v>12552000000</v>
      </c>
      <c r="H129" s="47">
        <v>51088476338.028175</v>
      </c>
    </row>
    <row r="130" spans="1:8" x14ac:dyDescent="0.25">
      <c r="A130" s="41" t="s">
        <v>370</v>
      </c>
      <c r="B130" s="45">
        <v>6.6208026725533178E-2</v>
      </c>
      <c r="C130" s="45"/>
      <c r="D130" s="46">
        <v>0.18703917943106046</v>
      </c>
      <c r="E130" s="47">
        <v>2039000000</v>
      </c>
      <c r="F130" s="46">
        <v>3.597945242943109E-2</v>
      </c>
      <c r="G130" s="47">
        <v>2096000000</v>
      </c>
      <c r="H130" s="47">
        <v>4621191261.8421392</v>
      </c>
    </row>
    <row r="131" spans="1:8" x14ac:dyDescent="0.25">
      <c r="A131" s="41" t="s">
        <v>371</v>
      </c>
      <c r="B131" s="45">
        <v>6.6678767870089528E-2</v>
      </c>
      <c r="C131" s="45"/>
      <c r="D131" s="46">
        <v>0.20485812026425113</v>
      </c>
      <c r="E131" s="47">
        <v>6506000000</v>
      </c>
      <c r="F131" s="46">
        <v>6.6783908164715902E-3</v>
      </c>
      <c r="G131" s="47">
        <v>5763000000</v>
      </c>
      <c r="H131" s="47">
        <v>19411266967.104416</v>
      </c>
    </row>
    <row r="132" spans="1:8" x14ac:dyDescent="0.25">
      <c r="A132" s="41" t="s">
        <v>372</v>
      </c>
      <c r="B132" s="45">
        <v>6.741687088287629E-2</v>
      </c>
      <c r="C132" s="45"/>
      <c r="D132" s="46">
        <v>0.24795897533108055</v>
      </c>
      <c r="E132" s="47">
        <v>2124000000</v>
      </c>
      <c r="F132" s="46">
        <v>8.6108353575876054E-2</v>
      </c>
      <c r="G132" s="47">
        <v>461000000</v>
      </c>
      <c r="H132" s="47">
        <v>7223250000</v>
      </c>
    </row>
    <row r="133" spans="1:8" x14ac:dyDescent="0.25">
      <c r="A133" s="41" t="s">
        <v>121</v>
      </c>
      <c r="B133" s="45">
        <v>6.8107469507069654E-2</v>
      </c>
      <c r="C133" s="45"/>
      <c r="D133" s="46">
        <v>0.17750866845124463</v>
      </c>
      <c r="E133" s="47">
        <v>25485000000</v>
      </c>
      <c r="F133" s="46">
        <v>6.207983427480479E-2</v>
      </c>
      <c r="G133" s="47">
        <v>19985000000</v>
      </c>
      <c r="H133" s="47">
        <v>48205328303.339775</v>
      </c>
    </row>
    <row r="134" spans="1:8" x14ac:dyDescent="0.25">
      <c r="A134" s="41" t="s">
        <v>373</v>
      </c>
      <c r="B134" s="45">
        <v>6.8331113264092497E-2</v>
      </c>
      <c r="C134" s="45"/>
      <c r="D134" s="46">
        <v>0.26871704321636775</v>
      </c>
      <c r="E134" s="47">
        <v>7592000000</v>
      </c>
      <c r="F134" s="46">
        <v>0.28797654752844504</v>
      </c>
      <c r="G134" s="47">
        <v>2002000000</v>
      </c>
      <c r="H134" s="47">
        <v>21418804319.639454</v>
      </c>
    </row>
    <row r="135" spans="1:8" x14ac:dyDescent="0.25">
      <c r="A135" s="41" t="s">
        <v>374</v>
      </c>
      <c r="B135" s="45">
        <v>7.5445464528153094E-2</v>
      </c>
      <c r="C135" s="45"/>
      <c r="D135" s="46">
        <v>0.16396934810636388</v>
      </c>
      <c r="E135" s="47">
        <v>272000000</v>
      </c>
      <c r="F135" s="46">
        <v>8.4968715759032071E-5</v>
      </c>
      <c r="G135" s="47">
        <v>10000000</v>
      </c>
      <c r="H135" s="47">
        <v>591139749.44287026</v>
      </c>
    </row>
    <row r="136" spans="1:8" x14ac:dyDescent="0.25">
      <c r="A136" s="41" t="s">
        <v>375</v>
      </c>
      <c r="B136" s="45">
        <v>7.5471557304434125E-2</v>
      </c>
      <c r="C136" s="45"/>
      <c r="D136" s="46">
        <v>0.12997195699862205</v>
      </c>
      <c r="E136" s="47">
        <v>12056000000</v>
      </c>
      <c r="F136" s="46">
        <v>4.1152402653884514E-2</v>
      </c>
      <c r="G136" s="47">
        <v>8999000000</v>
      </c>
      <c r="H136" s="47">
        <v>15855131188.909191</v>
      </c>
    </row>
    <row r="137" spans="1:8" x14ac:dyDescent="0.25">
      <c r="A137" s="41" t="s">
        <v>376</v>
      </c>
      <c r="B137" s="45">
        <v>7.617625632404762E-2</v>
      </c>
      <c r="C137" s="45"/>
      <c r="D137" s="46">
        <v>0.22146872818869351</v>
      </c>
      <c r="E137" s="47">
        <v>1198000000</v>
      </c>
      <c r="F137" s="46">
        <v>1.8869842256872871E-2</v>
      </c>
      <c r="G137" s="47">
        <v>210000000</v>
      </c>
      <c r="H137" s="47">
        <v>3430949249.9122114</v>
      </c>
    </row>
    <row r="138" spans="1:8" x14ac:dyDescent="0.25">
      <c r="A138" s="41" t="s">
        <v>377</v>
      </c>
      <c r="B138" s="45">
        <v>7.6604147071062487E-2</v>
      </c>
      <c r="C138" s="45"/>
      <c r="D138" s="46">
        <v>0.22968980204748543</v>
      </c>
      <c r="E138" s="47">
        <v>13735000000</v>
      </c>
      <c r="F138" s="46">
        <v>4.220013556393694E-6</v>
      </c>
      <c r="G138" s="47">
        <v>1296000000</v>
      </c>
      <c r="H138" s="47">
        <v>41182939600.620857</v>
      </c>
    </row>
    <row r="139" spans="1:8" x14ac:dyDescent="0.25">
      <c r="A139" s="41" t="s">
        <v>378</v>
      </c>
      <c r="B139" s="45">
        <v>7.665939073003912E-2</v>
      </c>
      <c r="C139" s="45"/>
      <c r="D139" s="46">
        <v>0.17048449660338488</v>
      </c>
      <c r="E139" s="47">
        <v>68632000000</v>
      </c>
      <c r="F139" s="46">
        <v>1.2142884726828704E-2</v>
      </c>
      <c r="G139" s="47">
        <v>41642000000</v>
      </c>
      <c r="H139" s="47">
        <v>146036093666.76212</v>
      </c>
    </row>
    <row r="140" spans="1:8" x14ac:dyDescent="0.25">
      <c r="A140" s="41" t="s">
        <v>379</v>
      </c>
      <c r="B140" s="45">
        <v>7.7652889120935056E-2</v>
      </c>
      <c r="C140" s="45"/>
      <c r="D140" s="46">
        <v>0.29679152929417957</v>
      </c>
      <c r="E140" s="47">
        <v>11879000000</v>
      </c>
      <c r="F140" s="46">
        <v>0.21476918675092482</v>
      </c>
      <c r="G140" s="47">
        <v>5317000000</v>
      </c>
      <c r="H140" s="47">
        <v>30696331295.782555</v>
      </c>
    </row>
    <row r="141" spans="1:8" x14ac:dyDescent="0.25">
      <c r="A141" s="41" t="s">
        <v>380</v>
      </c>
      <c r="B141" s="45">
        <v>7.8024191503854423E-2</v>
      </c>
      <c r="C141" s="45"/>
      <c r="D141" s="46">
        <v>0.29278442451532699</v>
      </c>
      <c r="E141" s="47">
        <v>184000000</v>
      </c>
      <c r="F141" s="46">
        <v>0</v>
      </c>
      <c r="G141" s="47">
        <v>24000000</v>
      </c>
      <c r="H141" s="47">
        <v>690456806.69640589</v>
      </c>
    </row>
    <row r="142" spans="1:8" x14ac:dyDescent="0.25">
      <c r="A142" s="41" t="s">
        <v>381</v>
      </c>
      <c r="B142" s="45">
        <v>7.9522657503091995E-2</v>
      </c>
      <c r="C142" s="45"/>
      <c r="D142" s="46">
        <v>0.13805642636630802</v>
      </c>
      <c r="E142" s="47">
        <v>24386000000</v>
      </c>
      <c r="F142" s="46">
        <v>3.6859922136474923E-8</v>
      </c>
      <c r="G142" s="47">
        <v>23470000000</v>
      </c>
      <c r="H142" s="47">
        <v>42335646895.798386</v>
      </c>
    </row>
    <row r="143" spans="1:8" x14ac:dyDescent="0.25">
      <c r="A143" s="41" t="s">
        <v>382</v>
      </c>
      <c r="B143" s="45">
        <v>8.0304928288698688E-2</v>
      </c>
      <c r="C143" s="45"/>
      <c r="D143" s="46">
        <v>0.17622948249945553</v>
      </c>
      <c r="E143" s="47">
        <v>609000000</v>
      </c>
      <c r="F143" s="46">
        <v>6.0033670649318685E-5</v>
      </c>
      <c r="G143" s="47">
        <v>46000000</v>
      </c>
      <c r="H143" s="47">
        <v>1336418518.5185184</v>
      </c>
    </row>
    <row r="144" spans="1:8" x14ac:dyDescent="0.25">
      <c r="A144" s="41" t="s">
        <v>383</v>
      </c>
      <c r="B144" s="45">
        <v>8.0640977752281989E-2</v>
      </c>
      <c r="C144" s="45"/>
      <c r="D144" s="46">
        <v>0.18504474881189442</v>
      </c>
      <c r="E144" s="47">
        <v>1313000000</v>
      </c>
      <c r="F144" s="46">
        <v>1.2671423470065644E-6</v>
      </c>
      <c r="G144" s="47">
        <v>641000000</v>
      </c>
      <c r="H144" s="47">
        <v>3012896789.2492785</v>
      </c>
    </row>
    <row r="145" spans="1:8" x14ac:dyDescent="0.25">
      <c r="A145" s="41" t="s">
        <v>384</v>
      </c>
      <c r="B145" s="45">
        <v>8.1210269646535577E-2</v>
      </c>
      <c r="C145" s="45"/>
      <c r="D145" s="46">
        <v>0.18819861271517613</v>
      </c>
      <c r="E145" s="47">
        <v>7649000000</v>
      </c>
      <c r="F145" s="46">
        <v>1.8268128992962193E-2</v>
      </c>
      <c r="G145" s="47">
        <v>8370000000</v>
      </c>
      <c r="H145" s="47">
        <v>15843155731.25518</v>
      </c>
    </row>
    <row r="146" spans="1:8" x14ac:dyDescent="0.25">
      <c r="A146" s="41" t="s">
        <v>385</v>
      </c>
      <c r="B146" s="45">
        <v>8.1527118835327123E-2</v>
      </c>
      <c r="C146" s="45"/>
      <c r="D146" s="46">
        <v>0.2007627199131892</v>
      </c>
      <c r="E146" s="47">
        <v>34285000000</v>
      </c>
      <c r="F146" s="46">
        <v>2.9983457864673564E-3</v>
      </c>
      <c r="G146" s="47">
        <v>16738000000</v>
      </c>
      <c r="H146" s="47">
        <v>83812155244.335205</v>
      </c>
    </row>
    <row r="147" spans="1:8" x14ac:dyDescent="0.25">
      <c r="A147" s="41" t="s">
        <v>119</v>
      </c>
      <c r="B147" s="45">
        <v>8.1646275023867051E-2</v>
      </c>
      <c r="C147" s="45"/>
      <c r="D147" s="46">
        <v>0.18420792425168903</v>
      </c>
      <c r="E147" s="47">
        <v>288509000000</v>
      </c>
      <c r="F147" s="46">
        <v>3.8670021372513519E-2</v>
      </c>
      <c r="G147" s="47">
        <v>285074000000</v>
      </c>
      <c r="H147" s="47">
        <v>515906283940.93262</v>
      </c>
    </row>
    <row r="148" spans="1:8" x14ac:dyDescent="0.25">
      <c r="A148" s="41" t="s">
        <v>386</v>
      </c>
      <c r="B148" s="45">
        <v>8.3695658968934356E-2</v>
      </c>
      <c r="C148" s="45"/>
      <c r="D148" s="46">
        <v>0.14082186338734956</v>
      </c>
      <c r="E148" s="47">
        <v>10916000000</v>
      </c>
      <c r="F148" s="46">
        <v>6.3621248699763985E-3</v>
      </c>
      <c r="G148" s="47">
        <v>7378000000</v>
      </c>
      <c r="H148" s="47">
        <v>17805842283.872475</v>
      </c>
    </row>
    <row r="149" spans="1:8" x14ac:dyDescent="0.25">
      <c r="A149" s="41" t="s">
        <v>387</v>
      </c>
      <c r="B149" s="45">
        <v>8.4584303028141711E-2</v>
      </c>
      <c r="C149" s="45"/>
      <c r="D149" s="46">
        <v>0.22712610328946883</v>
      </c>
      <c r="E149" s="47">
        <v>468000000</v>
      </c>
      <c r="F149" s="46">
        <v>0.41655987331046324</v>
      </c>
      <c r="G149" s="47">
        <v>43000000</v>
      </c>
      <c r="H149" s="47">
        <v>1044909500.0252702</v>
      </c>
    </row>
    <row r="150" spans="1:8" x14ac:dyDescent="0.25">
      <c r="A150" s="41" t="s">
        <v>388</v>
      </c>
      <c r="B150" s="45">
        <v>8.5123842318297269E-2</v>
      </c>
      <c r="C150" s="45"/>
      <c r="D150" s="46">
        <v>0.18584354596853914</v>
      </c>
      <c r="E150" s="47">
        <v>302000000</v>
      </c>
      <c r="F150" s="46">
        <v>7.5264617055533856E-5</v>
      </c>
      <c r="G150" s="47">
        <v>22000000</v>
      </c>
      <c r="H150" s="47">
        <v>659311111.11111104</v>
      </c>
    </row>
    <row r="151" spans="1:8" x14ac:dyDescent="0.25">
      <c r="A151" s="41" t="s">
        <v>389</v>
      </c>
      <c r="B151" s="45">
        <v>9.1080849603948785E-2</v>
      </c>
      <c r="C151" s="45"/>
      <c r="D151" s="46">
        <v>0.18077097455066282</v>
      </c>
      <c r="E151" s="47">
        <v>17351000000</v>
      </c>
      <c r="F151" s="46">
        <v>6.5019969359032847E-4</v>
      </c>
      <c r="G151" s="47">
        <v>11383000000</v>
      </c>
      <c r="H151" s="47">
        <v>34355805527.979488</v>
      </c>
    </row>
    <row r="152" spans="1:8" x14ac:dyDescent="0.25">
      <c r="A152" s="41" t="s">
        <v>390</v>
      </c>
      <c r="B152" s="45">
        <v>9.164154877799012E-2</v>
      </c>
      <c r="C152" s="45"/>
      <c r="D152" s="46">
        <v>0.20558647688473092</v>
      </c>
      <c r="E152" s="47">
        <v>6273000000</v>
      </c>
      <c r="F152" s="46">
        <v>1.9451184109659048E-5</v>
      </c>
      <c r="G152" s="47">
        <v>2295000000</v>
      </c>
      <c r="H152" s="47">
        <v>14072212290.459597</v>
      </c>
    </row>
    <row r="153" spans="1:8" x14ac:dyDescent="0.25">
      <c r="A153" s="41" t="s">
        <v>391</v>
      </c>
      <c r="B153" s="45">
        <v>9.5165015586197541E-2</v>
      </c>
      <c r="C153" s="45"/>
      <c r="D153" s="46">
        <v>7.9059099501833152E-2</v>
      </c>
      <c r="E153" s="47">
        <v>5295000000</v>
      </c>
      <c r="F153" s="46">
        <v>9.9523848781951519E-3</v>
      </c>
      <c r="G153" s="47">
        <v>4785000000</v>
      </c>
      <c r="H153" s="47">
        <v>3898447007.3879843</v>
      </c>
    </row>
    <row r="154" spans="1:8" x14ac:dyDescent="0.25">
      <c r="A154" s="41" t="s">
        <v>392</v>
      </c>
      <c r="B154" s="45">
        <v>9.8510381550869788E-2</v>
      </c>
      <c r="C154" s="45"/>
      <c r="D154" s="46">
        <v>0.36263027859284924</v>
      </c>
      <c r="E154" s="47">
        <v>6987000000</v>
      </c>
      <c r="F154" s="46">
        <v>1.5786893230218767E-2</v>
      </c>
      <c r="G154" s="47">
        <v>5655000000</v>
      </c>
      <c r="H154" s="47">
        <v>24813860598.530674</v>
      </c>
    </row>
    <row r="155" spans="1:8" x14ac:dyDescent="0.25">
      <c r="A155" s="41" t="s">
        <v>393</v>
      </c>
      <c r="B155" s="45">
        <v>0.11365544895753428</v>
      </c>
      <c r="C155" s="45"/>
      <c r="D155" s="46">
        <v>0.22659666850388041</v>
      </c>
      <c r="E155" s="47">
        <v>8675000000</v>
      </c>
      <c r="F155" s="46">
        <v>1.6381041020954536E-2</v>
      </c>
      <c r="G155" s="47">
        <v>4049000000</v>
      </c>
      <c r="H155" s="47">
        <v>16711906746.213291</v>
      </c>
    </row>
    <row r="156" spans="1:8" x14ac:dyDescent="0.25">
      <c r="A156" s="41" t="s">
        <v>394</v>
      </c>
      <c r="B156" s="45">
        <v>0.11500448898151167</v>
      </c>
      <c r="C156" s="45"/>
      <c r="D156" s="46">
        <v>0.217933644521874</v>
      </c>
      <c r="E156" s="47">
        <v>3497000000</v>
      </c>
      <c r="F156" s="46">
        <v>1.5872502428217283E-3</v>
      </c>
      <c r="G156" s="47">
        <v>421000000</v>
      </c>
      <c r="H156" s="47">
        <v>6621008703.9574327</v>
      </c>
    </row>
    <row r="157" spans="1:8" x14ac:dyDescent="0.25">
      <c r="A157" s="41" t="s">
        <v>395</v>
      </c>
      <c r="B157" s="45">
        <v>0.11592251099133724</v>
      </c>
      <c r="C157" s="45"/>
      <c r="D157" s="46">
        <v>0.20958869949728473</v>
      </c>
      <c r="E157" s="47">
        <v>7300000000</v>
      </c>
      <c r="F157" s="46">
        <v>1.6576098963801026E-2</v>
      </c>
      <c r="G157" s="47">
        <v>5526000000</v>
      </c>
      <c r="H157" s="47">
        <v>12408271449.224421</v>
      </c>
    </row>
    <row r="158" spans="1:8" x14ac:dyDescent="0.25">
      <c r="A158" s="41" t="s">
        <v>396</v>
      </c>
      <c r="B158" s="45">
        <v>0.11596168516617027</v>
      </c>
      <c r="C158" s="45"/>
      <c r="D158" s="46">
        <v>0.39582817317992164</v>
      </c>
      <c r="E158" s="47">
        <v>5894000000</v>
      </c>
      <c r="F158" s="46">
        <v>1.608659268654821E-4</v>
      </c>
      <c r="G158" s="47">
        <v>4467000000</v>
      </c>
      <c r="H158" s="47">
        <v>20112614449.203903</v>
      </c>
    </row>
    <row r="159" spans="1:8" x14ac:dyDescent="0.25">
      <c r="A159" s="41" t="s">
        <v>397</v>
      </c>
      <c r="B159" s="45">
        <v>0.1333590492001708</v>
      </c>
      <c r="C159" s="45"/>
      <c r="D159" s="46">
        <v>0.36485637224095308</v>
      </c>
      <c r="E159" s="47">
        <v>25529000000</v>
      </c>
      <c r="F159" s="46">
        <v>4.8633735306222103E-6</v>
      </c>
      <c r="G159" s="47">
        <v>27727000000</v>
      </c>
      <c r="H159" s="47">
        <v>69843655425.292862</v>
      </c>
    </row>
    <row r="160" spans="1:8" x14ac:dyDescent="0.25">
      <c r="A160" s="41" t="s">
        <v>398</v>
      </c>
      <c r="B160" s="45">
        <v>0.13744550365683394</v>
      </c>
      <c r="C160" s="45"/>
      <c r="D160" s="46">
        <v>0.24292549715807418</v>
      </c>
      <c r="E160" s="47">
        <v>3100000000</v>
      </c>
      <c r="F160" s="46">
        <v>3.0420517371180519E-4</v>
      </c>
      <c r="G160" s="47">
        <v>1068000000</v>
      </c>
      <c r="H160" s="47">
        <v>5476673518.1378813</v>
      </c>
    </row>
    <row r="161" spans="1:8" x14ac:dyDescent="0.25">
      <c r="A161" s="41" t="s">
        <v>399</v>
      </c>
      <c r="B161" s="45">
        <v>0.13747519124501079</v>
      </c>
      <c r="C161" s="45"/>
      <c r="D161" s="46">
        <v>0.16900681774366422</v>
      </c>
      <c r="E161" s="47">
        <v>1724000000</v>
      </c>
      <c r="F161" s="46">
        <v>2.4298371204687697E-4</v>
      </c>
      <c r="G161" s="47">
        <v>825000000</v>
      </c>
      <c r="H161" s="47">
        <v>2117962445.374706</v>
      </c>
    </row>
    <row r="162" spans="1:8" x14ac:dyDescent="0.25">
      <c r="A162" s="41" t="s">
        <v>400</v>
      </c>
      <c r="B162" s="45">
        <v>0.1401144365620807</v>
      </c>
      <c r="C162" s="45"/>
      <c r="D162" s="46">
        <v>0.21122224801634848</v>
      </c>
      <c r="E162" s="47">
        <v>1451000000</v>
      </c>
      <c r="F162" s="46">
        <v>0</v>
      </c>
      <c r="G162" s="47">
        <v>541000000</v>
      </c>
      <c r="H162" s="47">
        <v>2187379754.6616659</v>
      </c>
    </row>
    <row r="163" spans="1:8" x14ac:dyDescent="0.25">
      <c r="A163" s="41" t="s">
        <v>401</v>
      </c>
      <c r="B163" s="45">
        <v>0.14553608570540236</v>
      </c>
      <c r="C163" s="45"/>
      <c r="D163" s="46">
        <v>0.31771818797853912</v>
      </c>
      <c r="E163" s="47">
        <v>2076000000</v>
      </c>
      <c r="F163" s="46">
        <v>1.8414552089697965E-2</v>
      </c>
      <c r="G163" s="47">
        <v>1123000000</v>
      </c>
      <c r="H163" s="47">
        <v>4390000000</v>
      </c>
    </row>
    <row r="164" spans="1:8" x14ac:dyDescent="0.25">
      <c r="A164" s="41" t="s">
        <v>402</v>
      </c>
      <c r="B164" s="45">
        <v>0.15990627297563215</v>
      </c>
      <c r="C164" s="45"/>
      <c r="D164" s="46">
        <v>0.36006351473688414</v>
      </c>
      <c r="E164" s="47">
        <v>4818000000</v>
      </c>
      <c r="F164" s="46">
        <v>4.7963726515076058E-3</v>
      </c>
      <c r="G164" s="47">
        <v>4065000000</v>
      </c>
      <c r="H164" s="47">
        <v>10726838461.398693</v>
      </c>
    </row>
    <row r="165" spans="1:8" x14ac:dyDescent="0.25">
      <c r="A165" s="41" t="s">
        <v>403</v>
      </c>
      <c r="B165" s="45">
        <v>0.22476652739353922</v>
      </c>
      <c r="C165" s="45"/>
      <c r="D165" s="46">
        <v>0.27156044872048851</v>
      </c>
      <c r="E165" s="47">
        <v>18125000000</v>
      </c>
      <c r="F165" s="46">
        <v>9.8823716009736648E-2</v>
      </c>
      <c r="G165" s="47">
        <v>4139000000</v>
      </c>
      <c r="H165" s="47">
        <v>20078620356.993057</v>
      </c>
    </row>
    <row r="166" spans="1:8" x14ac:dyDescent="0.25">
      <c r="A166" s="41" t="s">
        <v>404</v>
      </c>
      <c r="B166" s="45">
        <v>0.34108168850598641</v>
      </c>
      <c r="C166" s="45"/>
      <c r="D166" s="46">
        <v>0.46603808132075664</v>
      </c>
      <c r="E166" s="47">
        <v>1833000000</v>
      </c>
      <c r="F166" s="46">
        <v>0</v>
      </c>
      <c r="G166" s="47">
        <v>55000000</v>
      </c>
      <c r="H166" s="47">
        <v>2504525548.7116361</v>
      </c>
    </row>
    <row r="169" spans="1:8" ht="13" x14ac:dyDescent="0.3">
      <c r="A169" s="9" t="s">
        <v>405</v>
      </c>
    </row>
    <row r="170" spans="1:8" ht="26" x14ac:dyDescent="0.3">
      <c r="A170" s="48" t="s">
        <v>406</v>
      </c>
      <c r="B170" s="16" t="s">
        <v>415</v>
      </c>
      <c r="C170" s="16"/>
    </row>
    <row r="171" spans="1:8" ht="39" x14ac:dyDescent="0.3">
      <c r="A171" s="48" t="s">
        <v>408</v>
      </c>
      <c r="B171" s="16" t="s">
        <v>412</v>
      </c>
      <c r="C171" s="16"/>
    </row>
    <row r="172" spans="1:8" ht="26" x14ac:dyDescent="0.3">
      <c r="A172" s="48" t="s">
        <v>407</v>
      </c>
      <c r="B172" s="16" t="s">
        <v>411</v>
      </c>
      <c r="C172" s="16"/>
    </row>
    <row r="173" spans="1:8" ht="13" x14ac:dyDescent="0.3">
      <c r="A173" s="9" t="s">
        <v>409</v>
      </c>
      <c r="B173" s="16" t="s">
        <v>413</v>
      </c>
      <c r="C173" s="16"/>
    </row>
    <row r="174" spans="1:8" ht="13" x14ac:dyDescent="0.3">
      <c r="A174" s="9" t="s">
        <v>410</v>
      </c>
      <c r="B174" s="16" t="s">
        <v>414</v>
      </c>
      <c r="C174" s="16"/>
    </row>
  </sheetData>
  <hyperlinks>
    <hyperlink ref="B172" r:id="rId1" xr:uid="{D938D4A3-6505-49FC-8BDA-5E10F269C182}"/>
    <hyperlink ref="B171" r:id="rId2" xr:uid="{F0B86459-BB9E-458B-9AE3-997BC617B00A}"/>
    <hyperlink ref="B173" r:id="rId3" xr:uid="{F8761288-B771-452E-AAAA-FCBCF855FDCD}"/>
    <hyperlink ref="B174" r:id="rId4" xr:uid="{4C0D7CEF-C463-4EDD-9547-846C7EBFCC81}"/>
    <hyperlink ref="B170" r:id="rId5" xr:uid="{FC3FC6AB-7BCF-4FFF-A023-9AC52678E504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2215C-08E3-4C1F-AC86-E903FD80890E}">
  <sheetPr>
    <tabColor theme="5"/>
  </sheetPr>
  <dimension ref="A1:H155"/>
  <sheetViews>
    <sheetView workbookViewId="0">
      <selection activeCell="A4" sqref="A4:B4"/>
    </sheetView>
  </sheetViews>
  <sheetFormatPr defaultRowHeight="12.5" x14ac:dyDescent="0.25"/>
  <cols>
    <col min="1" max="1" width="27.26953125" style="2" customWidth="1"/>
    <col min="2" max="2" width="15.81640625" style="2" customWidth="1"/>
    <col min="3" max="3" width="14.26953125" style="2" customWidth="1"/>
    <col min="4" max="16384" width="8.7265625" style="2"/>
  </cols>
  <sheetData>
    <row r="1" spans="1:8" ht="15.5" x14ac:dyDescent="0.35">
      <c r="A1" s="18" t="s">
        <v>421</v>
      </c>
    </row>
    <row r="4" spans="1:8" ht="16.5" customHeight="1" x14ac:dyDescent="0.3">
      <c r="A4" s="82" t="s">
        <v>0</v>
      </c>
      <c r="B4" s="79" t="s">
        <v>626</v>
      </c>
      <c r="C4" s="79"/>
      <c r="G4" s="8"/>
      <c r="H4" s="8"/>
    </row>
    <row r="5" spans="1:8" ht="29.5" customHeight="1" x14ac:dyDescent="0.3">
      <c r="A5" s="82"/>
      <c r="B5" s="12" t="s">
        <v>628</v>
      </c>
      <c r="C5" s="50" t="s">
        <v>627</v>
      </c>
      <c r="G5" s="8"/>
      <c r="H5" s="8"/>
    </row>
    <row r="6" spans="1:8" x14ac:dyDescent="0.25">
      <c r="A6" s="2" t="s">
        <v>317</v>
      </c>
      <c r="B6" s="30">
        <v>78.333333333333329</v>
      </c>
      <c r="C6" s="30">
        <v>41.666666666666664</v>
      </c>
    </row>
    <row r="7" spans="1:8" x14ac:dyDescent="0.25">
      <c r="A7" s="2" t="s">
        <v>532</v>
      </c>
      <c r="B7" s="30">
        <v>51.308333333333337</v>
      </c>
      <c r="C7" s="30">
        <v>0.7416666666666667</v>
      </c>
    </row>
    <row r="8" spans="1:8" x14ac:dyDescent="0.25">
      <c r="A8" s="2" t="s">
        <v>323</v>
      </c>
      <c r="B8" s="30">
        <v>13.75</v>
      </c>
      <c r="C8" s="30">
        <v>24</v>
      </c>
    </row>
    <row r="9" spans="1:8" x14ac:dyDescent="0.25">
      <c r="A9" s="2" t="s">
        <v>394</v>
      </c>
      <c r="B9" s="30">
        <v>14.001666666666667</v>
      </c>
      <c r="C9" s="30">
        <v>0.21</v>
      </c>
    </row>
    <row r="10" spans="1:8" x14ac:dyDescent="0.25">
      <c r="A10" s="2" t="s">
        <v>312</v>
      </c>
      <c r="B10" s="30">
        <v>9.4166666666666661</v>
      </c>
      <c r="C10" s="30">
        <v>8.8333333333333339</v>
      </c>
    </row>
    <row r="11" spans="1:8" x14ac:dyDescent="0.25">
      <c r="A11" s="2" t="s">
        <v>386</v>
      </c>
      <c r="B11" s="30">
        <v>7.8</v>
      </c>
      <c r="C11" s="30">
        <v>3.8083333333333336</v>
      </c>
    </row>
    <row r="12" spans="1:8" x14ac:dyDescent="0.25">
      <c r="A12" s="2" t="s">
        <v>104</v>
      </c>
      <c r="B12" s="30">
        <v>7.4662916666666668</v>
      </c>
      <c r="C12" s="30">
        <v>6.8037916666666662</v>
      </c>
    </row>
    <row r="13" spans="1:8" x14ac:dyDescent="0.25">
      <c r="A13" s="2" t="s">
        <v>304</v>
      </c>
      <c r="B13" s="30">
        <v>6.75</v>
      </c>
      <c r="C13" s="30">
        <v>3</v>
      </c>
    </row>
    <row r="14" spans="1:8" x14ac:dyDescent="0.25">
      <c r="A14" s="2" t="s">
        <v>319</v>
      </c>
      <c r="B14" s="30">
        <v>6.666666666666667</v>
      </c>
      <c r="C14" s="30">
        <v>2.5</v>
      </c>
    </row>
    <row r="15" spans="1:8" x14ac:dyDescent="0.25">
      <c r="A15" s="2" t="s">
        <v>615</v>
      </c>
      <c r="B15" s="30">
        <v>5.1766666666666667</v>
      </c>
      <c r="C15" s="30">
        <v>2.0641666666666665</v>
      </c>
    </row>
    <row r="16" spans="1:8" x14ac:dyDescent="0.25">
      <c r="A16" s="2" t="s">
        <v>314</v>
      </c>
      <c r="B16" s="30">
        <v>5.166666666666667</v>
      </c>
      <c r="C16" s="30">
        <v>1.25</v>
      </c>
    </row>
    <row r="17" spans="1:3" x14ac:dyDescent="0.25">
      <c r="A17" s="2" t="s">
        <v>349</v>
      </c>
      <c r="B17" s="30">
        <v>5.1416666666666666</v>
      </c>
      <c r="C17" s="30">
        <v>4.1508333333333338</v>
      </c>
    </row>
    <row r="18" spans="1:3" x14ac:dyDescent="0.25">
      <c r="A18" s="2" t="s">
        <v>86</v>
      </c>
      <c r="B18" s="30">
        <v>4.6616666666666662</v>
      </c>
      <c r="C18" s="30">
        <v>3.0233333333333334</v>
      </c>
    </row>
    <row r="19" spans="1:3" x14ac:dyDescent="0.25">
      <c r="A19" s="2" t="s">
        <v>315</v>
      </c>
      <c r="B19" s="30">
        <v>3.9600000000000004</v>
      </c>
      <c r="C19" s="30">
        <v>4.333333333333333</v>
      </c>
    </row>
    <row r="20" spans="1:3" x14ac:dyDescent="0.25">
      <c r="A20" s="2" t="s">
        <v>303</v>
      </c>
      <c r="B20" s="30">
        <v>4.2683333333333335</v>
      </c>
      <c r="C20" s="30">
        <v>0.40916666666666668</v>
      </c>
    </row>
    <row r="21" spans="1:3" x14ac:dyDescent="0.25">
      <c r="A21" s="2" t="s">
        <v>370</v>
      </c>
      <c r="B21" s="30">
        <v>4.12</v>
      </c>
      <c r="C21" s="30">
        <v>2.4108333333333332</v>
      </c>
    </row>
    <row r="22" spans="1:3" x14ac:dyDescent="0.25">
      <c r="A22" s="2" t="s">
        <v>345</v>
      </c>
      <c r="B22" s="30">
        <v>1.7416666666666665</v>
      </c>
      <c r="C22" s="30">
        <v>3.8975000000000004</v>
      </c>
    </row>
    <row r="23" spans="1:3" x14ac:dyDescent="0.25">
      <c r="A23" s="2" t="s">
        <v>616</v>
      </c>
      <c r="B23" s="30">
        <v>3.7241666666666666</v>
      </c>
      <c r="C23" s="30">
        <v>1.6275000000000002</v>
      </c>
    </row>
    <row r="24" spans="1:3" x14ac:dyDescent="0.25">
      <c r="A24" s="2" t="s">
        <v>333</v>
      </c>
      <c r="B24" s="30">
        <v>3.355</v>
      </c>
      <c r="C24" s="30">
        <v>2.1483333333333334</v>
      </c>
    </row>
    <row r="25" spans="1:3" x14ac:dyDescent="0.25">
      <c r="A25" s="2" t="s">
        <v>387</v>
      </c>
      <c r="B25" s="30">
        <v>2.99</v>
      </c>
      <c r="C25" s="30">
        <v>1.3141666666666667</v>
      </c>
    </row>
    <row r="26" spans="1:3" x14ac:dyDescent="0.25">
      <c r="A26" s="2" t="s">
        <v>340</v>
      </c>
      <c r="B26" s="30">
        <v>2.7883333333333336</v>
      </c>
      <c r="C26" s="30">
        <v>1.8333333333333333</v>
      </c>
    </row>
    <row r="27" spans="1:3" x14ac:dyDescent="0.25">
      <c r="A27" s="2" t="s">
        <v>389</v>
      </c>
      <c r="B27" s="30">
        <v>2.7100000000000004</v>
      </c>
      <c r="C27" s="30">
        <v>1.9491666666666667</v>
      </c>
    </row>
    <row r="28" spans="1:3" x14ac:dyDescent="0.25">
      <c r="A28" s="2" t="s">
        <v>19</v>
      </c>
      <c r="B28" s="30">
        <v>2.5441666666666669</v>
      </c>
      <c r="C28" s="30">
        <v>0.49833333333333335</v>
      </c>
    </row>
    <row r="29" spans="1:3" x14ac:dyDescent="0.25">
      <c r="A29" s="2" t="s">
        <v>98</v>
      </c>
      <c r="B29" s="30">
        <v>2.5233333333333334</v>
      </c>
      <c r="C29" s="30">
        <v>2.2016666666666667</v>
      </c>
    </row>
    <row r="30" spans="1:3" x14ac:dyDescent="0.25">
      <c r="A30" s="2" t="s">
        <v>373</v>
      </c>
      <c r="B30" s="30">
        <v>2.2608333333333333</v>
      </c>
      <c r="C30" s="30">
        <v>0.89250000000000007</v>
      </c>
    </row>
    <row r="31" spans="1:3" x14ac:dyDescent="0.25">
      <c r="A31" s="2" t="s">
        <v>327</v>
      </c>
      <c r="B31" s="30">
        <v>1.825</v>
      </c>
      <c r="C31" s="30">
        <v>1.9000000000000001</v>
      </c>
    </row>
    <row r="32" spans="1:3" x14ac:dyDescent="0.25">
      <c r="A32" s="2" t="s">
        <v>384</v>
      </c>
      <c r="B32" s="30">
        <v>0.33</v>
      </c>
      <c r="C32" s="30">
        <v>1.8916666666666666</v>
      </c>
    </row>
    <row r="33" spans="1:3" x14ac:dyDescent="0.25">
      <c r="A33" s="2" t="s">
        <v>381</v>
      </c>
      <c r="B33" s="30">
        <v>1.7316666666666667</v>
      </c>
      <c r="C33" s="30">
        <v>1.2791666666666666</v>
      </c>
    </row>
    <row r="34" spans="1:3" x14ac:dyDescent="0.25">
      <c r="A34" s="2" t="s">
        <v>379</v>
      </c>
      <c r="B34" s="30">
        <v>1.4483333333333333</v>
      </c>
      <c r="C34" s="30">
        <v>1.5858333333333334</v>
      </c>
    </row>
    <row r="35" spans="1:3" x14ac:dyDescent="0.25">
      <c r="A35" s="2" t="s">
        <v>404</v>
      </c>
      <c r="B35" s="30">
        <v>1.5250000000000001</v>
      </c>
      <c r="C35" s="30">
        <v>1.0916666666666666</v>
      </c>
    </row>
    <row r="36" spans="1:3" x14ac:dyDescent="0.25">
      <c r="A36" s="2" t="s">
        <v>77</v>
      </c>
      <c r="B36" s="30">
        <v>1.2016666666666667</v>
      </c>
      <c r="C36" s="30">
        <v>1.5</v>
      </c>
    </row>
    <row r="37" spans="1:3" x14ac:dyDescent="0.25">
      <c r="A37" s="2" t="s">
        <v>1</v>
      </c>
      <c r="B37" s="30">
        <v>0.3758333333333333</v>
      </c>
      <c r="C37" s="30">
        <v>1.1991666666666667</v>
      </c>
    </row>
    <row r="38" spans="1:3" x14ac:dyDescent="0.25">
      <c r="A38" s="2" t="s">
        <v>617</v>
      </c>
      <c r="B38" s="30">
        <v>1.1958333333333333</v>
      </c>
      <c r="C38" s="30">
        <v>0.40250000000000002</v>
      </c>
    </row>
    <row r="39" spans="1:3" x14ac:dyDescent="0.25">
      <c r="A39" s="2" t="s">
        <v>375</v>
      </c>
      <c r="B39" s="30">
        <v>0.6216666666666667</v>
      </c>
      <c r="C39" s="30">
        <v>1.1816666666666666</v>
      </c>
    </row>
    <row r="40" spans="1:3" x14ac:dyDescent="0.25">
      <c r="A40" s="2" t="s">
        <v>368</v>
      </c>
      <c r="B40" s="30">
        <v>1.1816666666666666</v>
      </c>
      <c r="C40" s="30">
        <v>1.1483333333333332</v>
      </c>
    </row>
    <row r="41" spans="1:3" x14ac:dyDescent="0.25">
      <c r="A41" s="2" t="s">
        <v>316</v>
      </c>
      <c r="B41" s="30">
        <v>1.0658333333333332</v>
      </c>
      <c r="C41" s="30">
        <v>0.70833333333333337</v>
      </c>
    </row>
    <row r="42" spans="1:3" x14ac:dyDescent="0.25">
      <c r="A42" s="2" t="s">
        <v>374</v>
      </c>
      <c r="B42" s="30">
        <v>1.0258333333333334</v>
      </c>
      <c r="C42" s="30">
        <v>0.76666666666666661</v>
      </c>
    </row>
    <row r="43" spans="1:3" x14ac:dyDescent="0.25">
      <c r="A43" s="2" t="s">
        <v>302</v>
      </c>
      <c r="B43" s="30">
        <v>1</v>
      </c>
      <c r="C43" s="30">
        <v>0.57500000000000007</v>
      </c>
    </row>
    <row r="44" spans="1:3" x14ac:dyDescent="0.25">
      <c r="A44" s="2" t="s">
        <v>360</v>
      </c>
      <c r="B44" s="30">
        <v>0.9916666666666667</v>
      </c>
      <c r="C44" s="30">
        <v>0.31666666666666665</v>
      </c>
    </row>
    <row r="45" spans="1:3" x14ac:dyDescent="0.25">
      <c r="A45" s="2" t="s">
        <v>64</v>
      </c>
      <c r="B45" s="30">
        <v>0.90499999999999992</v>
      </c>
      <c r="C45" s="30">
        <v>0.6</v>
      </c>
    </row>
    <row r="46" spans="1:3" x14ac:dyDescent="0.25">
      <c r="A46" s="2" t="s">
        <v>618</v>
      </c>
      <c r="B46" s="30">
        <v>0.86833333333333329</v>
      </c>
      <c r="C46" s="30">
        <v>0.49083333333333329</v>
      </c>
    </row>
    <row r="47" spans="1:3" x14ac:dyDescent="0.25">
      <c r="A47" s="2" t="s">
        <v>361</v>
      </c>
      <c r="B47" s="30">
        <v>0.23333333333333331</v>
      </c>
      <c r="C47" s="30">
        <v>0.8666666666666667</v>
      </c>
    </row>
    <row r="48" spans="1:3" x14ac:dyDescent="0.25">
      <c r="A48" s="2" t="s">
        <v>338</v>
      </c>
      <c r="B48" s="30">
        <v>0.83333333333333337</v>
      </c>
      <c r="C48" s="30">
        <v>0.33333333333333331</v>
      </c>
    </row>
    <row r="49" spans="1:3" x14ac:dyDescent="0.25">
      <c r="A49" s="2" t="s">
        <v>30</v>
      </c>
      <c r="B49" s="30">
        <v>0.35333333333333333</v>
      </c>
      <c r="C49" s="30">
        <v>0.8208333333333333</v>
      </c>
    </row>
    <row r="50" spans="1:3" x14ac:dyDescent="0.25">
      <c r="A50" s="2" t="s">
        <v>619</v>
      </c>
      <c r="B50" s="30">
        <v>0.43166666666666664</v>
      </c>
      <c r="C50" s="30">
        <v>0.79</v>
      </c>
    </row>
    <row r="51" spans="1:3" x14ac:dyDescent="0.25">
      <c r="A51" s="2" t="s">
        <v>328</v>
      </c>
      <c r="B51" s="30">
        <v>0.66333333333333333</v>
      </c>
      <c r="C51" s="30">
        <v>0.71666666666666667</v>
      </c>
    </row>
    <row r="52" spans="1:3" x14ac:dyDescent="0.25">
      <c r="A52" s="2" t="s">
        <v>385</v>
      </c>
      <c r="B52" s="30">
        <v>0.65166666666666673</v>
      </c>
      <c r="C52" s="30">
        <v>0.43250000000000005</v>
      </c>
    </row>
    <row r="53" spans="1:3" x14ac:dyDescent="0.25">
      <c r="A53" s="2" t="s">
        <v>620</v>
      </c>
      <c r="B53" s="30">
        <v>0.60666666666666669</v>
      </c>
      <c r="C53" s="30">
        <v>0.42833333333333329</v>
      </c>
    </row>
    <row r="54" spans="1:3" x14ac:dyDescent="0.25">
      <c r="A54" s="2" t="s">
        <v>383</v>
      </c>
      <c r="B54" s="30">
        <v>0.59</v>
      </c>
      <c r="C54" s="30">
        <v>0.24</v>
      </c>
    </row>
    <row r="55" spans="1:3" x14ac:dyDescent="0.25">
      <c r="A55" s="2" t="s">
        <v>318</v>
      </c>
      <c r="B55" s="30">
        <v>0.58333333333333337</v>
      </c>
      <c r="C55" s="30">
        <v>0.44166666666666665</v>
      </c>
    </row>
    <row r="56" spans="1:3" x14ac:dyDescent="0.25">
      <c r="A56" s="2" t="s">
        <v>81</v>
      </c>
      <c r="B56" s="30">
        <v>0.55333333333333334</v>
      </c>
      <c r="C56" s="30">
        <v>0.57500000000000007</v>
      </c>
    </row>
    <row r="57" spans="1:3" x14ac:dyDescent="0.25">
      <c r="A57" s="2" t="s">
        <v>5</v>
      </c>
      <c r="B57" s="30">
        <v>0.55319166666666664</v>
      </c>
      <c r="C57" s="30">
        <v>0.30972499999999997</v>
      </c>
    </row>
    <row r="58" spans="1:3" x14ac:dyDescent="0.25">
      <c r="A58" s="2" t="s">
        <v>382</v>
      </c>
      <c r="B58" s="30">
        <v>0.53</v>
      </c>
      <c r="C58" s="30">
        <v>0.5508333333333334</v>
      </c>
    </row>
    <row r="59" spans="1:3" x14ac:dyDescent="0.25">
      <c r="A59" s="2" t="s">
        <v>351</v>
      </c>
      <c r="B59" s="30">
        <v>0.53916666666666668</v>
      </c>
      <c r="C59" s="30">
        <v>0.52249999999999996</v>
      </c>
    </row>
    <row r="60" spans="1:3" x14ac:dyDescent="0.25">
      <c r="A60" s="2" t="s">
        <v>105</v>
      </c>
      <c r="B60" s="30">
        <v>0.53249999999999997</v>
      </c>
      <c r="C60" s="30">
        <v>0.14416666666666667</v>
      </c>
    </row>
    <row r="61" spans="1:3" x14ac:dyDescent="0.25">
      <c r="A61" s="2" t="s">
        <v>120</v>
      </c>
      <c r="B61" s="30">
        <v>0.52833333333333332</v>
      </c>
      <c r="C61" s="30">
        <v>0.32166666666666666</v>
      </c>
    </row>
    <row r="62" spans="1:3" x14ac:dyDescent="0.25">
      <c r="A62" s="2" t="s">
        <v>73</v>
      </c>
      <c r="B62" s="30">
        <v>0.51250000000000007</v>
      </c>
      <c r="C62" s="30">
        <v>0.41749999999999998</v>
      </c>
    </row>
    <row r="63" spans="1:3" x14ac:dyDescent="0.25">
      <c r="A63" s="2" t="s">
        <v>372</v>
      </c>
      <c r="B63" s="30">
        <v>0.26333333333333336</v>
      </c>
      <c r="C63" s="30">
        <v>0.50083333333333335</v>
      </c>
    </row>
    <row r="64" spans="1:3" x14ac:dyDescent="0.25">
      <c r="A64" s="2" t="s">
        <v>369</v>
      </c>
      <c r="B64" s="30">
        <v>0.48583333333333334</v>
      </c>
      <c r="C64" s="30">
        <v>0.26916666666666667</v>
      </c>
    </row>
    <row r="65" spans="1:3" x14ac:dyDescent="0.25">
      <c r="A65" s="2" t="s">
        <v>398</v>
      </c>
      <c r="B65" s="30">
        <v>0.41666666666666669</v>
      </c>
      <c r="C65" s="30">
        <v>0.39500000000000002</v>
      </c>
    </row>
    <row r="66" spans="1:3" x14ac:dyDescent="0.25">
      <c r="A66" s="2" t="s">
        <v>85</v>
      </c>
      <c r="B66" s="30">
        <v>0.39083333333333337</v>
      </c>
      <c r="C66" s="30">
        <v>0.3075</v>
      </c>
    </row>
    <row r="67" spans="1:3" x14ac:dyDescent="0.25">
      <c r="A67" s="2" t="s">
        <v>621</v>
      </c>
      <c r="B67" s="30">
        <v>4.9999999999999996E-2</v>
      </c>
      <c r="C67" s="30">
        <v>0.38916666666666666</v>
      </c>
    </row>
    <row r="68" spans="1:3" x14ac:dyDescent="0.25">
      <c r="A68" s="2" t="s">
        <v>31</v>
      </c>
      <c r="B68" s="30">
        <v>0.375</v>
      </c>
      <c r="C68" s="30">
        <v>0.31666666666666665</v>
      </c>
    </row>
    <row r="69" spans="1:3" x14ac:dyDescent="0.25">
      <c r="A69" s="2" t="s">
        <v>355</v>
      </c>
      <c r="B69" s="30">
        <v>0.33333333333333331</v>
      </c>
      <c r="C69" s="30">
        <v>0.24833333333333332</v>
      </c>
    </row>
    <row r="70" spans="1:3" x14ac:dyDescent="0.25">
      <c r="A70" s="2" t="s">
        <v>358</v>
      </c>
      <c r="B70" s="30">
        <v>0.33</v>
      </c>
      <c r="C70" s="30">
        <v>0.22500000000000001</v>
      </c>
    </row>
    <row r="71" spans="1:3" x14ac:dyDescent="0.25">
      <c r="A71" s="2" t="s">
        <v>113</v>
      </c>
      <c r="B71" s="30">
        <v>0.32083333333333336</v>
      </c>
      <c r="C71" s="30">
        <v>0.25916666666666666</v>
      </c>
    </row>
    <row r="72" spans="1:3" x14ac:dyDescent="0.25">
      <c r="A72" s="2" t="s">
        <v>100</v>
      </c>
      <c r="B72" s="30">
        <v>0.31416666666666665</v>
      </c>
      <c r="C72" s="30">
        <v>0.17833333333333334</v>
      </c>
    </row>
    <row r="73" spans="1:3" x14ac:dyDescent="0.25">
      <c r="A73" s="2" t="s">
        <v>10</v>
      </c>
      <c r="B73" s="30">
        <v>0.30965000000000004</v>
      </c>
      <c r="C73" s="30">
        <v>0.19800833333333334</v>
      </c>
    </row>
    <row r="74" spans="1:3" x14ac:dyDescent="0.25">
      <c r="A74" s="2" t="s">
        <v>106</v>
      </c>
      <c r="B74" s="30">
        <v>0.29749999999999999</v>
      </c>
      <c r="C74" s="30">
        <v>0.18583333333333332</v>
      </c>
    </row>
    <row r="75" spans="1:3" x14ac:dyDescent="0.25">
      <c r="A75" s="2" t="s">
        <v>112</v>
      </c>
      <c r="B75" s="30">
        <v>0.25666666666666665</v>
      </c>
      <c r="C75" s="30">
        <v>0.27916666666666667</v>
      </c>
    </row>
    <row r="76" spans="1:3" x14ac:dyDescent="0.25">
      <c r="A76" s="2" t="s">
        <v>321</v>
      </c>
      <c r="B76" s="30">
        <v>0.17666666666666667</v>
      </c>
      <c r="C76" s="30">
        <v>0.27499999999999997</v>
      </c>
    </row>
    <row r="77" spans="1:3" x14ac:dyDescent="0.25">
      <c r="A77" s="2" t="s">
        <v>78</v>
      </c>
      <c r="B77" s="30">
        <v>0.27499999999999997</v>
      </c>
      <c r="C77" s="30">
        <v>0.13166666666666668</v>
      </c>
    </row>
    <row r="78" spans="1:3" x14ac:dyDescent="0.25">
      <c r="A78" s="2" t="s">
        <v>622</v>
      </c>
      <c r="B78" s="30">
        <v>0.25833333333333336</v>
      </c>
      <c r="C78" s="30">
        <v>0.12083333333333333</v>
      </c>
    </row>
    <row r="79" spans="1:3" x14ac:dyDescent="0.25">
      <c r="A79" s="2" t="s">
        <v>326</v>
      </c>
      <c r="B79" s="30">
        <v>0.16583333333333333</v>
      </c>
      <c r="C79" s="30">
        <v>0.25</v>
      </c>
    </row>
    <row r="80" spans="1:3" x14ac:dyDescent="0.25">
      <c r="A80" s="2" t="s">
        <v>324</v>
      </c>
      <c r="B80" s="30">
        <v>0.18083333333333332</v>
      </c>
      <c r="C80" s="30">
        <v>0.25</v>
      </c>
    </row>
    <row r="81" spans="1:3" x14ac:dyDescent="0.25">
      <c r="A81" s="2" t="s">
        <v>74</v>
      </c>
      <c r="B81" s="30">
        <v>0.24166666666666667</v>
      </c>
      <c r="C81" s="30">
        <v>0.1225</v>
      </c>
    </row>
    <row r="82" spans="1:3" x14ac:dyDescent="0.25">
      <c r="A82" s="2" t="s">
        <v>11</v>
      </c>
      <c r="B82" s="30">
        <v>0.23491666666666666</v>
      </c>
      <c r="C82" s="30">
        <v>0.18148333333333333</v>
      </c>
    </row>
    <row r="83" spans="1:3" x14ac:dyDescent="0.25">
      <c r="A83" s="2" t="s">
        <v>123</v>
      </c>
      <c r="B83" s="30">
        <v>0.22583333333333333</v>
      </c>
      <c r="C83" s="30">
        <v>0.13083333333333333</v>
      </c>
    </row>
    <row r="84" spans="1:3" x14ac:dyDescent="0.25">
      <c r="A84" s="2" t="s">
        <v>89</v>
      </c>
      <c r="B84" s="30">
        <v>0.21333333333333335</v>
      </c>
      <c r="C84" s="30">
        <v>0.10249999999999999</v>
      </c>
    </row>
    <row r="85" spans="1:3" x14ac:dyDescent="0.25">
      <c r="A85" s="2" t="s">
        <v>121</v>
      </c>
      <c r="B85" s="30">
        <v>0.21166666666666667</v>
      </c>
      <c r="C85" s="30">
        <v>0.18999999999999997</v>
      </c>
    </row>
    <row r="86" spans="1:3" x14ac:dyDescent="0.25">
      <c r="A86" s="2" t="s">
        <v>93</v>
      </c>
      <c r="B86" s="30">
        <v>0.19833333333333333</v>
      </c>
      <c r="C86" s="30">
        <v>0.13083333333333333</v>
      </c>
    </row>
    <row r="87" spans="1:3" x14ac:dyDescent="0.25">
      <c r="A87" s="2" t="s">
        <v>378</v>
      </c>
      <c r="B87" s="30">
        <v>4.0833333333333333E-2</v>
      </c>
      <c r="C87" s="30">
        <v>0.18583333333333332</v>
      </c>
    </row>
    <row r="88" spans="1:3" x14ac:dyDescent="0.25">
      <c r="A88" s="2" t="s">
        <v>13</v>
      </c>
      <c r="B88" s="30">
        <v>0.10833333333333334</v>
      </c>
      <c r="C88" s="30">
        <v>0.18500000000000003</v>
      </c>
    </row>
    <row r="89" spans="1:3" x14ac:dyDescent="0.25">
      <c r="A89" s="2" t="s">
        <v>352</v>
      </c>
      <c r="B89" s="30">
        <v>0.17916666666666667</v>
      </c>
      <c r="C89" s="30">
        <v>4.2500000000000003E-2</v>
      </c>
    </row>
    <row r="90" spans="1:3" x14ac:dyDescent="0.25">
      <c r="A90" s="2" t="s">
        <v>322</v>
      </c>
      <c r="B90" s="30">
        <v>0.125</v>
      </c>
      <c r="C90" s="30">
        <v>0.17666666666666667</v>
      </c>
    </row>
    <row r="91" spans="1:3" x14ac:dyDescent="0.25">
      <c r="A91" s="2" t="s">
        <v>128</v>
      </c>
      <c r="B91" s="30">
        <v>0.17249999999999999</v>
      </c>
      <c r="C91" s="30">
        <v>0.13083333333333333</v>
      </c>
    </row>
    <row r="92" spans="1:3" x14ac:dyDescent="0.25">
      <c r="A92" s="2" t="s">
        <v>92</v>
      </c>
      <c r="B92" s="30">
        <v>0.12083333333333333</v>
      </c>
      <c r="C92" s="30">
        <v>0.17</v>
      </c>
    </row>
    <row r="93" spans="1:3" x14ac:dyDescent="0.25">
      <c r="A93" s="2" t="s">
        <v>18</v>
      </c>
      <c r="B93" s="30">
        <v>0.16500000000000001</v>
      </c>
      <c r="C93" s="30">
        <v>0.13</v>
      </c>
    </row>
    <row r="94" spans="1:3" x14ac:dyDescent="0.25">
      <c r="A94" s="2" t="s">
        <v>363</v>
      </c>
      <c r="B94" s="30">
        <v>6.4166666666666664E-2</v>
      </c>
      <c r="C94" s="30">
        <v>0.1525</v>
      </c>
    </row>
    <row r="95" spans="1:3" x14ac:dyDescent="0.25">
      <c r="A95" s="2" t="s">
        <v>102</v>
      </c>
      <c r="B95" s="30">
        <v>0.14749999999999999</v>
      </c>
      <c r="C95" s="30">
        <v>9.4166666666666662E-2</v>
      </c>
    </row>
    <row r="96" spans="1:3" x14ac:dyDescent="0.25">
      <c r="A96" s="2" t="s">
        <v>390</v>
      </c>
      <c r="B96" s="30">
        <v>0.13416666666666668</v>
      </c>
      <c r="C96" s="30">
        <v>7.0833333333333331E-2</v>
      </c>
    </row>
    <row r="97" spans="1:3" x14ac:dyDescent="0.25">
      <c r="A97" s="2" t="s">
        <v>87</v>
      </c>
      <c r="B97" s="30">
        <v>0.13083333333333333</v>
      </c>
      <c r="C97" s="30">
        <v>0.12</v>
      </c>
    </row>
    <row r="98" spans="1:3" x14ac:dyDescent="0.25">
      <c r="A98" s="2" t="s">
        <v>393</v>
      </c>
      <c r="B98" s="30">
        <v>0.11083333333333334</v>
      </c>
      <c r="C98" s="30">
        <v>0.125</v>
      </c>
    </row>
    <row r="99" spans="1:3" x14ac:dyDescent="0.25">
      <c r="A99" s="2" t="s">
        <v>27</v>
      </c>
      <c r="B99" s="30">
        <v>0.125</v>
      </c>
      <c r="C99" s="30">
        <v>0.10833333333333334</v>
      </c>
    </row>
    <row r="100" spans="1:3" x14ac:dyDescent="0.25">
      <c r="A100" s="2" t="s">
        <v>6</v>
      </c>
      <c r="B100" s="30">
        <v>8.1666666666666665E-2</v>
      </c>
      <c r="C100" s="30">
        <v>0.12333333333333334</v>
      </c>
    </row>
    <row r="101" spans="1:3" x14ac:dyDescent="0.25">
      <c r="A101" s="2" t="s">
        <v>23</v>
      </c>
      <c r="B101" s="30">
        <v>0.10666666666666667</v>
      </c>
      <c r="C101" s="30">
        <v>3.15E-2</v>
      </c>
    </row>
    <row r="102" spans="1:3" x14ac:dyDescent="0.25">
      <c r="A102" s="2" t="s">
        <v>108</v>
      </c>
      <c r="B102" s="30">
        <v>9.4166666666666662E-2</v>
      </c>
      <c r="C102" s="30">
        <v>9.0833333333333335E-2</v>
      </c>
    </row>
    <row r="103" spans="1:3" x14ac:dyDescent="0.25">
      <c r="A103" s="2" t="s">
        <v>3</v>
      </c>
      <c r="B103" s="30">
        <v>8.3333333333333329E-2</v>
      </c>
      <c r="C103" s="30">
        <v>4.9999999999999996E-2</v>
      </c>
    </row>
    <row r="104" spans="1:3" x14ac:dyDescent="0.25">
      <c r="A104" s="2" t="s">
        <v>348</v>
      </c>
      <c r="B104" s="30">
        <v>8.2500000000000004E-2</v>
      </c>
      <c r="C104" s="30">
        <v>3.4999999999999996E-2</v>
      </c>
    </row>
    <row r="105" spans="1:3" x14ac:dyDescent="0.25">
      <c r="A105" s="2" t="s">
        <v>66</v>
      </c>
      <c r="B105" s="30">
        <v>7.166666666666667E-2</v>
      </c>
      <c r="C105" s="30">
        <v>0.08</v>
      </c>
    </row>
    <row r="106" spans="1:3" x14ac:dyDescent="0.25">
      <c r="A106" s="2" t="s">
        <v>28</v>
      </c>
      <c r="B106" s="30">
        <v>0.08</v>
      </c>
      <c r="C106" s="30">
        <v>7.5833333333333336E-2</v>
      </c>
    </row>
    <row r="107" spans="1:3" x14ac:dyDescent="0.25">
      <c r="A107" s="2" t="s">
        <v>7</v>
      </c>
      <c r="B107" s="30">
        <v>7.4666666666666673E-2</v>
      </c>
      <c r="C107" s="30">
        <v>1.5666666666666666E-2</v>
      </c>
    </row>
    <row r="108" spans="1:3" x14ac:dyDescent="0.25">
      <c r="A108" s="2" t="s">
        <v>67</v>
      </c>
      <c r="B108" s="30">
        <v>7.3333333333333334E-2</v>
      </c>
      <c r="C108" s="30">
        <v>0.06</v>
      </c>
    </row>
    <row r="109" spans="1:3" x14ac:dyDescent="0.25">
      <c r="A109" s="2" t="s">
        <v>115</v>
      </c>
      <c r="B109" s="30">
        <v>7.3333333333333334E-2</v>
      </c>
      <c r="C109" s="30">
        <v>5.6666666666666671E-2</v>
      </c>
    </row>
    <row r="110" spans="1:3" x14ac:dyDescent="0.25">
      <c r="A110" s="2" t="s">
        <v>15</v>
      </c>
      <c r="B110" s="30">
        <v>4.8674999999999996E-2</v>
      </c>
      <c r="C110" s="30">
        <v>7.0966666666666664E-2</v>
      </c>
    </row>
    <row r="111" spans="1:3" x14ac:dyDescent="0.25">
      <c r="A111" s="2" t="s">
        <v>90</v>
      </c>
      <c r="B111" s="30">
        <v>6.6666666666666666E-2</v>
      </c>
      <c r="C111" s="30">
        <v>4.7499999999999994E-2</v>
      </c>
    </row>
    <row r="112" spans="1:3" x14ac:dyDescent="0.25">
      <c r="A112" s="2" t="s">
        <v>400</v>
      </c>
      <c r="B112" s="30">
        <v>6.6666666666666666E-2</v>
      </c>
      <c r="C112" s="30">
        <v>1.2499999999999999E-2</v>
      </c>
    </row>
    <row r="113" spans="1:3" x14ac:dyDescent="0.25">
      <c r="A113" s="2" t="s">
        <v>99</v>
      </c>
      <c r="B113" s="30">
        <v>6.5000000000000002E-2</v>
      </c>
      <c r="C113" s="30">
        <v>4.5000000000000005E-2</v>
      </c>
    </row>
    <row r="114" spans="1:3" x14ac:dyDescent="0.25">
      <c r="A114" s="2" t="s">
        <v>119</v>
      </c>
      <c r="B114" s="30">
        <v>3.1666666666666669E-2</v>
      </c>
      <c r="C114" s="30">
        <v>0.06</v>
      </c>
    </row>
    <row r="115" spans="1:3" x14ac:dyDescent="0.25">
      <c r="A115" s="2" t="s">
        <v>116</v>
      </c>
      <c r="B115" s="30">
        <v>4.2500000000000003E-2</v>
      </c>
      <c r="C115" s="30">
        <v>5.9166666666666666E-2</v>
      </c>
    </row>
    <row r="116" spans="1:3" x14ac:dyDescent="0.25">
      <c r="A116" s="2" t="s">
        <v>300</v>
      </c>
      <c r="B116" s="30">
        <v>5.0833333333333335E-2</v>
      </c>
      <c r="C116" s="30">
        <v>5.5E-2</v>
      </c>
    </row>
    <row r="117" spans="1:3" x14ac:dyDescent="0.25">
      <c r="A117" s="2" t="s">
        <v>65</v>
      </c>
      <c r="B117" s="30">
        <v>5.2499999999999998E-2</v>
      </c>
      <c r="C117" s="30">
        <v>5.0833333333333335E-2</v>
      </c>
    </row>
    <row r="118" spans="1:3" x14ac:dyDescent="0.25">
      <c r="A118" s="2" t="s">
        <v>344</v>
      </c>
      <c r="B118" s="30">
        <v>5.2499999999999998E-2</v>
      </c>
      <c r="C118" s="30">
        <v>3.4166666666666665E-2</v>
      </c>
    </row>
    <row r="119" spans="1:3" x14ac:dyDescent="0.25">
      <c r="A119" s="2" t="s">
        <v>109</v>
      </c>
      <c r="B119" s="30">
        <v>4.5000000000000005E-2</v>
      </c>
      <c r="C119" s="30">
        <v>5.0833333333333335E-2</v>
      </c>
    </row>
    <row r="120" spans="1:3" x14ac:dyDescent="0.25">
      <c r="A120" s="2" t="s">
        <v>388</v>
      </c>
      <c r="B120" s="30">
        <v>4.8333333333333332E-2</v>
      </c>
      <c r="C120" s="30">
        <v>2.4166666666666666E-2</v>
      </c>
    </row>
    <row r="121" spans="1:3" x14ac:dyDescent="0.25">
      <c r="A121" s="2" t="s">
        <v>329</v>
      </c>
      <c r="B121" s="30">
        <v>4.5833333333333337E-2</v>
      </c>
      <c r="C121" s="30">
        <v>1.8333333333333333E-2</v>
      </c>
    </row>
    <row r="122" spans="1:3" x14ac:dyDescent="0.25">
      <c r="A122" s="2" t="s">
        <v>342</v>
      </c>
      <c r="B122" s="30">
        <v>4.5000000000000005E-2</v>
      </c>
      <c r="C122" s="30">
        <v>1.7499999999999998E-2</v>
      </c>
    </row>
    <row r="123" spans="1:3" x14ac:dyDescent="0.25">
      <c r="A123" s="2" t="s">
        <v>69</v>
      </c>
      <c r="B123" s="30">
        <v>4.2500000000000003E-2</v>
      </c>
      <c r="C123" s="30">
        <v>0.04</v>
      </c>
    </row>
    <row r="124" spans="1:3" x14ac:dyDescent="0.25">
      <c r="A124" s="2" t="s">
        <v>80</v>
      </c>
      <c r="B124" s="30">
        <v>4.1666666666666664E-2</v>
      </c>
      <c r="C124" s="30">
        <v>4.1666666666666664E-2</v>
      </c>
    </row>
    <row r="125" spans="1:3" x14ac:dyDescent="0.25">
      <c r="A125" s="2" t="s">
        <v>97</v>
      </c>
      <c r="B125" s="30">
        <v>0.04</v>
      </c>
      <c r="C125" s="30">
        <v>4.0833333333333333E-2</v>
      </c>
    </row>
    <row r="126" spans="1:3" x14ac:dyDescent="0.25">
      <c r="A126" s="2" t="s">
        <v>395</v>
      </c>
      <c r="B126" s="30">
        <v>4.0833333333333333E-2</v>
      </c>
      <c r="C126" s="30">
        <v>1.4999999999999999E-2</v>
      </c>
    </row>
    <row r="127" spans="1:3" x14ac:dyDescent="0.25">
      <c r="A127" s="2" t="s">
        <v>79</v>
      </c>
      <c r="B127" s="30">
        <v>0.04</v>
      </c>
      <c r="C127" s="30">
        <v>2.9166666666666664E-2</v>
      </c>
    </row>
    <row r="128" spans="1:3" x14ac:dyDescent="0.25">
      <c r="A128" s="2" t="s">
        <v>88</v>
      </c>
      <c r="B128" s="30">
        <v>3.8333333333333337E-2</v>
      </c>
      <c r="C128" s="30">
        <v>1.5833333333333335E-2</v>
      </c>
    </row>
    <row r="129" spans="1:3" x14ac:dyDescent="0.25">
      <c r="A129" s="2" t="s">
        <v>29</v>
      </c>
      <c r="B129" s="30">
        <v>8.3333333333333332E-3</v>
      </c>
      <c r="C129" s="30">
        <v>3.4999999999999996E-2</v>
      </c>
    </row>
    <row r="130" spans="1:3" x14ac:dyDescent="0.25">
      <c r="A130" s="2" t="s">
        <v>70</v>
      </c>
      <c r="B130" s="30">
        <v>3.4166666666666665E-2</v>
      </c>
      <c r="C130" s="30">
        <v>3.3333333333333333E-2</v>
      </c>
    </row>
    <row r="131" spans="1:3" x14ac:dyDescent="0.25">
      <c r="A131" s="2" t="s">
        <v>96</v>
      </c>
      <c r="B131" s="30">
        <v>3.3333333333333333E-2</v>
      </c>
      <c r="C131" s="30">
        <v>3.3333333333333333E-2</v>
      </c>
    </row>
    <row r="132" spans="1:3" x14ac:dyDescent="0.25">
      <c r="A132" s="2" t="s">
        <v>72</v>
      </c>
      <c r="B132" s="30">
        <v>3.0833333333333334E-2</v>
      </c>
      <c r="C132" s="30">
        <v>2.75E-2</v>
      </c>
    </row>
    <row r="133" spans="1:3" x14ac:dyDescent="0.25">
      <c r="A133" s="2" t="s">
        <v>335</v>
      </c>
      <c r="B133" s="30">
        <v>0.03</v>
      </c>
      <c r="C133" s="30">
        <v>2.1666666666666667E-2</v>
      </c>
    </row>
    <row r="134" spans="1:3" x14ac:dyDescent="0.25">
      <c r="A134" s="2" t="s">
        <v>8</v>
      </c>
      <c r="B134" s="30">
        <v>2.9166666666666664E-2</v>
      </c>
      <c r="C134" s="30">
        <v>2.4166666666666666E-2</v>
      </c>
    </row>
    <row r="135" spans="1:3" x14ac:dyDescent="0.25">
      <c r="A135" s="2" t="s">
        <v>623</v>
      </c>
      <c r="B135" s="30">
        <v>1.4999999999999999E-2</v>
      </c>
      <c r="C135" s="30">
        <v>2.8333333333333335E-2</v>
      </c>
    </row>
    <row r="136" spans="1:3" x14ac:dyDescent="0.25">
      <c r="A136" s="2" t="s">
        <v>9</v>
      </c>
      <c r="B136" s="30">
        <v>2.0833333333333332E-2</v>
      </c>
      <c r="C136" s="30">
        <v>2.4999999999999998E-2</v>
      </c>
    </row>
    <row r="137" spans="1:3" x14ac:dyDescent="0.25">
      <c r="A137" s="2" t="s">
        <v>332</v>
      </c>
      <c r="B137" s="30">
        <v>2.4999999999999998E-2</v>
      </c>
      <c r="C137" s="30">
        <v>1.4999999999999999E-2</v>
      </c>
    </row>
    <row r="138" spans="1:3" x14ac:dyDescent="0.25">
      <c r="A138" s="2" t="s">
        <v>125</v>
      </c>
      <c r="B138" s="30">
        <v>2.3333333333333334E-2</v>
      </c>
      <c r="C138" s="30">
        <v>1.1666666666666667E-2</v>
      </c>
    </row>
    <row r="139" spans="1:3" x14ac:dyDescent="0.25">
      <c r="A139" s="2" t="s">
        <v>346</v>
      </c>
      <c r="B139" s="30">
        <v>1.0833333333333334E-2</v>
      </c>
      <c r="C139" s="30">
        <v>2.2500000000000003E-2</v>
      </c>
    </row>
    <row r="140" spans="1:3" x14ac:dyDescent="0.25">
      <c r="A140" s="2" t="s">
        <v>624</v>
      </c>
      <c r="B140" s="30">
        <v>2.2500000000000003E-2</v>
      </c>
      <c r="C140" s="30">
        <v>1.9166666666666669E-2</v>
      </c>
    </row>
    <row r="141" spans="1:3" x14ac:dyDescent="0.25">
      <c r="A141" s="2" t="s">
        <v>124</v>
      </c>
      <c r="B141" s="30">
        <v>2.0833333333333332E-2</v>
      </c>
      <c r="C141" s="30">
        <v>0.02</v>
      </c>
    </row>
    <row r="142" spans="1:3" x14ac:dyDescent="0.25">
      <c r="A142" s="2" t="s">
        <v>127</v>
      </c>
      <c r="B142" s="30">
        <v>1.8333333333333333E-2</v>
      </c>
      <c r="C142" s="30">
        <v>6.6666666666666671E-3</v>
      </c>
    </row>
    <row r="143" spans="1:3" x14ac:dyDescent="0.25">
      <c r="A143" s="2" t="s">
        <v>117</v>
      </c>
      <c r="B143" s="30">
        <v>1.6666666666666666E-2</v>
      </c>
      <c r="C143" s="30">
        <v>1.4999999999999999E-2</v>
      </c>
    </row>
    <row r="144" spans="1:3" x14ac:dyDescent="0.25">
      <c r="A144" s="2" t="s">
        <v>84</v>
      </c>
      <c r="B144" s="30">
        <v>1.6666666666666666E-2</v>
      </c>
      <c r="C144" s="30">
        <v>1.3333333333333334E-2</v>
      </c>
    </row>
    <row r="145" spans="1:3" x14ac:dyDescent="0.25">
      <c r="A145" s="2" t="s">
        <v>24</v>
      </c>
      <c r="B145" s="30">
        <v>1.5166666666666667E-2</v>
      </c>
      <c r="C145" s="30">
        <v>4.4166666666666668E-3</v>
      </c>
    </row>
    <row r="146" spans="1:3" x14ac:dyDescent="0.25">
      <c r="A146" s="2" t="s">
        <v>114</v>
      </c>
      <c r="B146" s="30">
        <v>5.0000000000000001E-3</v>
      </c>
      <c r="C146" s="30">
        <v>9.1666666666666667E-3</v>
      </c>
    </row>
    <row r="147" spans="1:3" x14ac:dyDescent="0.25">
      <c r="A147" s="2" t="s">
        <v>625</v>
      </c>
      <c r="B147" s="30">
        <v>6.6666666666666671E-3</v>
      </c>
      <c r="C147" s="30">
        <v>8.3333333333333339E-4</v>
      </c>
    </row>
    <row r="148" spans="1:3" x14ac:dyDescent="0.25">
      <c r="A148" s="2" t="s">
        <v>26</v>
      </c>
      <c r="B148" s="30">
        <v>5.8333333333333336E-3</v>
      </c>
      <c r="C148" s="30">
        <v>3.3333333333333335E-3</v>
      </c>
    </row>
    <row r="149" spans="1:3" x14ac:dyDescent="0.25">
      <c r="A149" s="2" t="s">
        <v>367</v>
      </c>
      <c r="B149" s="30">
        <v>3.3333333333333335E-3</v>
      </c>
      <c r="C149" s="30">
        <v>4.1666666666666666E-3</v>
      </c>
    </row>
    <row r="150" spans="1:3" x14ac:dyDescent="0.25">
      <c r="A150" s="2" t="s">
        <v>14</v>
      </c>
      <c r="B150" s="30">
        <v>3.1249999999999997E-3</v>
      </c>
      <c r="C150" s="30">
        <v>2E-3</v>
      </c>
    </row>
    <row r="153" spans="1:3" ht="13" x14ac:dyDescent="0.3">
      <c r="A153" s="9" t="s">
        <v>633</v>
      </c>
    </row>
    <row r="154" spans="1:3" ht="26" x14ac:dyDescent="0.3">
      <c r="A154" s="48" t="s">
        <v>629</v>
      </c>
      <c r="B154" s="16" t="s">
        <v>631</v>
      </c>
    </row>
    <row r="155" spans="1:3" ht="26" x14ac:dyDescent="0.3">
      <c r="A155" s="48" t="s">
        <v>630</v>
      </c>
      <c r="B155" s="16" t="s">
        <v>632</v>
      </c>
    </row>
  </sheetData>
  <mergeCells count="2">
    <mergeCell ref="B4:C4"/>
    <mergeCell ref="A4:A5"/>
  </mergeCells>
  <hyperlinks>
    <hyperlink ref="B154" r:id="rId1" xr:uid="{9DA8CA6E-E88F-4471-80E4-5425D058D77E}"/>
    <hyperlink ref="B155" r:id="rId2" xr:uid="{7D529DFA-5908-4E2B-A7A9-030008F39C8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CC28-EAF3-4BA8-998B-F2160161FF96}">
  <sheetPr>
    <tabColor theme="5"/>
  </sheetPr>
  <dimension ref="A1:G203"/>
  <sheetViews>
    <sheetView workbookViewId="0">
      <selection activeCell="A4" sqref="A4:B4"/>
    </sheetView>
  </sheetViews>
  <sheetFormatPr defaultRowHeight="12.5" x14ac:dyDescent="0.25"/>
  <cols>
    <col min="1" max="1" width="26.7265625" style="2" customWidth="1"/>
    <col min="2" max="2" width="11.36328125" style="2" customWidth="1"/>
    <col min="3" max="3" width="2.90625" style="2" customWidth="1"/>
    <col min="4" max="4" width="15" style="2" customWidth="1"/>
    <col min="5" max="5" width="11.08984375" style="2" bestFit="1" customWidth="1"/>
    <col min="6" max="6" width="10" style="2" customWidth="1"/>
    <col min="7" max="7" width="14.26953125" style="2" customWidth="1"/>
    <col min="8" max="16384" width="8.7265625" style="2"/>
  </cols>
  <sheetData>
    <row r="1" spans="1:7" ht="15.5" x14ac:dyDescent="0.35">
      <c r="A1" s="18" t="s">
        <v>762</v>
      </c>
    </row>
    <row r="3" spans="1:7" ht="47.5" customHeight="1" x14ac:dyDescent="0.3">
      <c r="B3" s="79" t="s">
        <v>637</v>
      </c>
      <c r="C3" s="53"/>
      <c r="D3" s="79" t="s">
        <v>48</v>
      </c>
      <c r="E3" s="80" t="s">
        <v>638</v>
      </c>
      <c r="F3" s="80"/>
      <c r="G3" s="80"/>
    </row>
    <row r="4" spans="1:7" s="3" customFormat="1" ht="32" customHeight="1" x14ac:dyDescent="0.3">
      <c r="B4" s="79"/>
      <c r="C4" s="53"/>
      <c r="D4" s="79"/>
      <c r="E4" s="10" t="s">
        <v>634</v>
      </c>
      <c r="F4" s="12" t="s">
        <v>635</v>
      </c>
      <c r="G4" s="10" t="s">
        <v>636</v>
      </c>
    </row>
    <row r="5" spans="1:7" x14ac:dyDescent="0.25">
      <c r="A5" s="2" t="s">
        <v>422</v>
      </c>
      <c r="B5" s="13">
        <v>192.429267729934</v>
      </c>
      <c r="C5" s="13"/>
      <c r="D5" s="5">
        <v>6934600</v>
      </c>
      <c r="E5" s="5">
        <v>3448.8</v>
      </c>
      <c r="F5" s="5">
        <v>16793</v>
      </c>
      <c r="G5" s="5">
        <v>13344.2</v>
      </c>
    </row>
    <row r="6" spans="1:7" x14ac:dyDescent="0.25">
      <c r="A6" s="2" t="s">
        <v>423</v>
      </c>
      <c r="B6" s="13">
        <v>159.73956189692231</v>
      </c>
      <c r="C6" s="13"/>
      <c r="D6" s="5">
        <v>8746800</v>
      </c>
      <c r="E6" s="5">
        <v>2904.9</v>
      </c>
      <c r="F6" s="5">
        <v>16877</v>
      </c>
      <c r="G6" s="5">
        <v>13972.1</v>
      </c>
    </row>
    <row r="7" spans="1:7" x14ac:dyDescent="0.25">
      <c r="A7" s="2" t="s">
        <v>424</v>
      </c>
      <c r="B7" s="13">
        <v>151.40606060606063</v>
      </c>
      <c r="C7" s="13"/>
      <c r="D7" s="5">
        <v>3300000</v>
      </c>
      <c r="E7" s="5">
        <v>1338.2</v>
      </c>
      <c r="F7" s="5">
        <v>6334.6</v>
      </c>
      <c r="G7" s="5">
        <v>4996.4000000000005</v>
      </c>
    </row>
    <row r="8" spans="1:7" x14ac:dyDescent="0.25">
      <c r="A8" s="2" t="s">
        <v>425</v>
      </c>
      <c r="B8" s="13">
        <v>136.35393488034148</v>
      </c>
      <c r="C8" s="13"/>
      <c r="D8" s="5">
        <v>44042000</v>
      </c>
      <c r="E8" s="5">
        <v>10596</v>
      </c>
      <c r="F8" s="5">
        <v>70649</v>
      </c>
      <c r="G8" s="5">
        <v>60053</v>
      </c>
    </row>
    <row r="9" spans="1:7" x14ac:dyDescent="0.25">
      <c r="A9" s="2" t="s">
        <v>426</v>
      </c>
      <c r="B9" s="13">
        <v>135.01429536830068</v>
      </c>
      <c r="C9" s="13"/>
      <c r="D9" s="5">
        <v>19237000</v>
      </c>
      <c r="E9" s="5">
        <v>2831.3</v>
      </c>
      <c r="F9" s="5">
        <v>28804</v>
      </c>
      <c r="G9" s="5">
        <v>25972.7</v>
      </c>
    </row>
    <row r="10" spans="1:7" x14ac:dyDescent="0.25">
      <c r="A10" s="2" t="s">
        <v>427</v>
      </c>
      <c r="B10" s="13">
        <v>133.48817763738563</v>
      </c>
      <c r="C10" s="13"/>
      <c r="D10" s="5">
        <v>2152700</v>
      </c>
      <c r="E10" s="5">
        <v>1212.2</v>
      </c>
      <c r="F10" s="5">
        <v>4085.8</v>
      </c>
      <c r="G10" s="5">
        <v>2873.6000000000004</v>
      </c>
    </row>
    <row r="11" spans="1:7" x14ac:dyDescent="0.25">
      <c r="A11" s="2" t="s">
        <v>428</v>
      </c>
      <c r="B11" s="13">
        <v>121.06158605174353</v>
      </c>
      <c r="C11" s="13"/>
      <c r="D11" s="5">
        <v>1422400000</v>
      </c>
      <c r="E11" s="5">
        <v>601620</v>
      </c>
      <c r="F11" s="5">
        <v>2323600</v>
      </c>
      <c r="G11" s="5">
        <v>1721980</v>
      </c>
    </row>
    <row r="12" spans="1:7" x14ac:dyDescent="0.25">
      <c r="A12" s="2" t="s">
        <v>429</v>
      </c>
      <c r="B12" s="13">
        <v>119.68393905565202</v>
      </c>
      <c r="C12" s="13"/>
      <c r="D12" s="5">
        <v>9674400</v>
      </c>
      <c r="E12" s="5">
        <v>12.297000000000001</v>
      </c>
      <c r="F12" s="5">
        <v>11591</v>
      </c>
      <c r="G12" s="5">
        <v>11578.703</v>
      </c>
    </row>
    <row r="13" spans="1:7" x14ac:dyDescent="0.25">
      <c r="A13" s="2" t="s">
        <v>430</v>
      </c>
      <c r="B13" s="13">
        <v>112.92968290213989</v>
      </c>
      <c r="C13" s="13"/>
      <c r="D13" s="5">
        <v>4247900</v>
      </c>
      <c r="E13" s="5">
        <v>300.66000000000003</v>
      </c>
      <c r="F13" s="5">
        <v>5097.8</v>
      </c>
      <c r="G13" s="5">
        <v>4797.1400000000003</v>
      </c>
    </row>
    <row r="14" spans="1:7" x14ac:dyDescent="0.25">
      <c r="A14" s="2" t="s">
        <v>431</v>
      </c>
      <c r="B14" s="13">
        <v>111.9863142009679</v>
      </c>
      <c r="C14" s="13"/>
      <c r="D14" s="5">
        <v>38434000</v>
      </c>
      <c r="E14" s="5">
        <v>843.18</v>
      </c>
      <c r="F14" s="5">
        <v>43884</v>
      </c>
      <c r="G14" s="5">
        <v>43040.82</v>
      </c>
    </row>
    <row r="15" spans="1:7" x14ac:dyDescent="0.25">
      <c r="A15" s="2" t="s">
        <v>432</v>
      </c>
      <c r="B15" s="13">
        <v>111.3742494648358</v>
      </c>
      <c r="C15" s="13"/>
      <c r="D15" s="5">
        <v>1915300</v>
      </c>
      <c r="E15" s="5">
        <v>70.049000000000007</v>
      </c>
      <c r="F15" s="5">
        <v>2203.1999999999998</v>
      </c>
      <c r="G15" s="5">
        <v>2133.1509999999998</v>
      </c>
    </row>
    <row r="16" spans="1:7" x14ac:dyDescent="0.25">
      <c r="A16" s="2" t="s">
        <v>433</v>
      </c>
      <c r="B16" s="13">
        <v>107.25097931746004</v>
      </c>
      <c r="C16" s="13"/>
      <c r="D16" s="5">
        <v>620330</v>
      </c>
      <c r="E16" s="5">
        <v>194.36</v>
      </c>
      <c r="F16" s="5">
        <v>859.67</v>
      </c>
      <c r="G16" s="5">
        <v>665.31</v>
      </c>
    </row>
    <row r="17" spans="1:7" x14ac:dyDescent="0.25">
      <c r="A17" s="2" t="s">
        <v>434</v>
      </c>
      <c r="B17" s="13">
        <v>100.60850819985265</v>
      </c>
      <c r="C17" s="13"/>
      <c r="D17" s="5">
        <v>3664700</v>
      </c>
      <c r="E17" s="5">
        <v>3113.4</v>
      </c>
      <c r="F17" s="5">
        <v>6800.4</v>
      </c>
      <c r="G17" s="5">
        <v>3686.9999999999995</v>
      </c>
    </row>
    <row r="18" spans="1:7" x14ac:dyDescent="0.25">
      <c r="A18" s="2" t="s">
        <v>435</v>
      </c>
      <c r="B18" s="13">
        <v>95.269998744191895</v>
      </c>
      <c r="C18" s="13"/>
      <c r="D18" s="5">
        <v>159260000</v>
      </c>
      <c r="E18" s="5">
        <v>81593</v>
      </c>
      <c r="F18" s="5">
        <v>233320</v>
      </c>
      <c r="G18" s="5">
        <v>151727</v>
      </c>
    </row>
    <row r="19" spans="1:7" x14ac:dyDescent="0.25">
      <c r="A19" s="2" t="s">
        <v>436</v>
      </c>
      <c r="B19" s="13">
        <v>93.325582281858715</v>
      </c>
      <c r="C19" s="13"/>
      <c r="D19" s="5">
        <v>26233000</v>
      </c>
      <c r="E19" s="5">
        <v>4625.8999999999996</v>
      </c>
      <c r="F19" s="5">
        <v>29108</v>
      </c>
      <c r="G19" s="5">
        <v>24482.1</v>
      </c>
    </row>
    <row r="20" spans="1:7" x14ac:dyDescent="0.25">
      <c r="A20" s="2" t="s">
        <v>437</v>
      </c>
      <c r="B20" s="13">
        <v>91.699985326748248</v>
      </c>
      <c r="C20" s="13"/>
      <c r="D20" s="5">
        <v>2794200</v>
      </c>
      <c r="E20" s="5">
        <v>0.41900999999999999</v>
      </c>
      <c r="F20" s="5">
        <v>2562.6999999999998</v>
      </c>
      <c r="G20" s="5">
        <v>2562.2809899999997</v>
      </c>
    </row>
    <row r="21" spans="1:7" x14ac:dyDescent="0.25">
      <c r="A21" s="2" t="s">
        <v>438</v>
      </c>
      <c r="B21" s="13">
        <v>90.73401187268442</v>
      </c>
      <c r="C21" s="13"/>
      <c r="D21" s="5">
        <v>9500800</v>
      </c>
      <c r="E21" s="5">
        <v>67.043000000000006</v>
      </c>
      <c r="F21" s="5">
        <v>8687.5</v>
      </c>
      <c r="G21" s="5">
        <v>8620.4570000000003</v>
      </c>
    </row>
    <row r="22" spans="1:7" x14ac:dyDescent="0.25">
      <c r="A22" s="2" t="s">
        <v>439</v>
      </c>
      <c r="B22" s="13">
        <v>89.929776042513964</v>
      </c>
      <c r="C22" s="13"/>
      <c r="D22" s="5">
        <v>3688200</v>
      </c>
      <c r="E22" s="5">
        <v>107.81</v>
      </c>
      <c r="F22" s="5">
        <v>3424.6</v>
      </c>
      <c r="G22" s="5">
        <v>3316.79</v>
      </c>
    </row>
    <row r="23" spans="1:7" x14ac:dyDescent="0.25">
      <c r="A23" s="2" t="s">
        <v>440</v>
      </c>
      <c r="B23" s="13">
        <v>89.512877951886992</v>
      </c>
      <c r="C23" s="13"/>
      <c r="D23" s="5">
        <v>5437200</v>
      </c>
      <c r="E23" s="5">
        <v>7.4058000000000002</v>
      </c>
      <c r="F23" s="5">
        <v>4874.3999999999996</v>
      </c>
      <c r="G23" s="5">
        <v>4866.9941999999992</v>
      </c>
    </row>
    <row r="24" spans="1:7" x14ac:dyDescent="0.25">
      <c r="A24" s="2" t="s">
        <v>441</v>
      </c>
      <c r="B24" s="13">
        <v>87.823398288631623</v>
      </c>
      <c r="C24" s="13"/>
      <c r="D24" s="5">
        <v>1390700000</v>
      </c>
      <c r="E24" s="5">
        <v>748940</v>
      </c>
      <c r="F24" s="5">
        <v>1970300</v>
      </c>
      <c r="G24" s="5">
        <v>1221360</v>
      </c>
    </row>
    <row r="25" spans="1:7" x14ac:dyDescent="0.25">
      <c r="A25" s="2" t="s">
        <v>442</v>
      </c>
      <c r="B25" s="13">
        <v>87.569042609153072</v>
      </c>
      <c r="C25" s="13"/>
      <c r="D25" s="5">
        <v>30416000</v>
      </c>
      <c r="E25" s="5">
        <v>13941</v>
      </c>
      <c r="F25" s="5">
        <v>40576</v>
      </c>
      <c r="G25" s="5">
        <v>26635</v>
      </c>
    </row>
    <row r="26" spans="1:7" x14ac:dyDescent="0.25">
      <c r="A26" s="2" t="s">
        <v>443</v>
      </c>
      <c r="B26" s="13">
        <v>84.826307249064484</v>
      </c>
      <c r="C26" s="13"/>
      <c r="D26" s="5">
        <v>3019700</v>
      </c>
      <c r="E26" s="5">
        <v>2881.2</v>
      </c>
      <c r="F26" s="5">
        <v>5442.7</v>
      </c>
      <c r="G26" s="5">
        <v>2561.5</v>
      </c>
    </row>
    <row r="27" spans="1:7" x14ac:dyDescent="0.25">
      <c r="A27" s="2" t="s">
        <v>444</v>
      </c>
      <c r="B27" s="13">
        <v>83.059881977362878</v>
      </c>
      <c r="C27" s="13"/>
      <c r="D27" s="5">
        <v>10337000</v>
      </c>
      <c r="E27" s="5">
        <v>3809.1</v>
      </c>
      <c r="F27" s="5">
        <v>12395</v>
      </c>
      <c r="G27" s="5">
        <v>8585.9</v>
      </c>
    </row>
    <row r="28" spans="1:7" x14ac:dyDescent="0.25">
      <c r="A28" s="2" t="s">
        <v>445</v>
      </c>
      <c r="B28" s="13">
        <v>81.889310762190576</v>
      </c>
      <c r="C28" s="13"/>
      <c r="D28" s="5">
        <v>60313000</v>
      </c>
      <c r="E28" s="5">
        <v>8660.1</v>
      </c>
      <c r="F28" s="5">
        <v>58050</v>
      </c>
      <c r="G28" s="5">
        <v>49389.9</v>
      </c>
    </row>
    <row r="29" spans="1:7" x14ac:dyDescent="0.25">
      <c r="A29" s="2" t="s">
        <v>446</v>
      </c>
      <c r="B29" s="13">
        <v>78.453828807666994</v>
      </c>
      <c r="C29" s="13"/>
      <c r="D29" s="5">
        <v>10643000</v>
      </c>
      <c r="E29" s="5">
        <v>7.9589999999999996</v>
      </c>
      <c r="F29" s="5">
        <v>8357.7999999999993</v>
      </c>
      <c r="G29" s="5">
        <v>8349.8409999999985</v>
      </c>
    </row>
    <row r="30" spans="1:7" x14ac:dyDescent="0.25">
      <c r="A30" s="2" t="s">
        <v>447</v>
      </c>
      <c r="B30" s="13">
        <v>76.830738080316252</v>
      </c>
      <c r="C30" s="13"/>
      <c r="D30" s="5">
        <v>2074300</v>
      </c>
      <c r="E30" s="5">
        <v>0</v>
      </c>
      <c r="F30" s="5">
        <v>1593.7</v>
      </c>
      <c r="G30" s="5">
        <v>1593.7</v>
      </c>
    </row>
    <row r="31" spans="1:7" x14ac:dyDescent="0.25">
      <c r="A31" s="2" t="s">
        <v>448</v>
      </c>
      <c r="B31" s="13">
        <v>75.880168992446542</v>
      </c>
      <c r="C31" s="13"/>
      <c r="D31" s="5">
        <v>54677000</v>
      </c>
      <c r="E31" s="5">
        <v>33012</v>
      </c>
      <c r="F31" s="5">
        <v>74501</v>
      </c>
      <c r="G31" s="5">
        <v>41489</v>
      </c>
    </row>
    <row r="32" spans="1:7" x14ac:dyDescent="0.25">
      <c r="A32" s="2" t="s">
        <v>449</v>
      </c>
      <c r="B32" s="13">
        <v>74.34165232358005</v>
      </c>
      <c r="C32" s="13"/>
      <c r="D32" s="5">
        <v>2091600.0000000002</v>
      </c>
      <c r="E32" s="5">
        <v>635.87</v>
      </c>
      <c r="F32" s="5">
        <v>2190.8000000000002</v>
      </c>
      <c r="G32" s="5">
        <v>1554.9300000000003</v>
      </c>
    </row>
    <row r="33" spans="1:7" x14ac:dyDescent="0.25">
      <c r="A33" s="2" t="s">
        <v>450</v>
      </c>
      <c r="B33" s="13">
        <v>70.013670924004643</v>
      </c>
      <c r="C33" s="13"/>
      <c r="D33" s="5">
        <v>53398000</v>
      </c>
      <c r="E33" s="5">
        <v>5773.1</v>
      </c>
      <c r="F33" s="5">
        <v>43159</v>
      </c>
      <c r="G33" s="5">
        <v>37385.9</v>
      </c>
    </row>
    <row r="34" spans="1:7" x14ac:dyDescent="0.25">
      <c r="A34" s="2" t="s">
        <v>451</v>
      </c>
      <c r="B34" s="13">
        <v>68.102415174796889</v>
      </c>
      <c r="C34" s="13"/>
      <c r="D34" s="5">
        <v>2720300</v>
      </c>
      <c r="E34" s="5">
        <v>637.61</v>
      </c>
      <c r="F34" s="5">
        <v>2490.1999999999998</v>
      </c>
      <c r="G34" s="5">
        <v>1852.5899999999997</v>
      </c>
    </row>
    <row r="35" spans="1:7" x14ac:dyDescent="0.25">
      <c r="A35" s="2" t="s">
        <v>452</v>
      </c>
      <c r="B35" s="13">
        <v>66.039394765539811</v>
      </c>
      <c r="C35" s="13"/>
      <c r="D35" s="5">
        <v>146720000</v>
      </c>
      <c r="E35" s="5">
        <v>29247</v>
      </c>
      <c r="F35" s="5">
        <v>126140</v>
      </c>
      <c r="G35" s="5">
        <v>96893</v>
      </c>
    </row>
    <row r="36" spans="1:7" x14ac:dyDescent="0.25">
      <c r="A36" s="2" t="s">
        <v>453</v>
      </c>
      <c r="B36" s="13">
        <v>61.056905409489275</v>
      </c>
      <c r="C36" s="13"/>
      <c r="D36" s="5">
        <v>33090</v>
      </c>
      <c r="E36" s="5">
        <v>0.24326999999999999</v>
      </c>
      <c r="F36" s="5">
        <v>20.446999999999999</v>
      </c>
      <c r="G36" s="5">
        <v>20.20373</v>
      </c>
    </row>
    <row r="37" spans="1:7" x14ac:dyDescent="0.25">
      <c r="A37" s="2" t="s">
        <v>454</v>
      </c>
      <c r="B37" s="13">
        <v>58.688215952481961</v>
      </c>
      <c r="C37" s="13"/>
      <c r="D37" s="5">
        <v>754240</v>
      </c>
      <c r="E37" s="5">
        <v>124.23</v>
      </c>
      <c r="F37" s="5">
        <v>566.88</v>
      </c>
      <c r="G37" s="5">
        <v>442.65</v>
      </c>
    </row>
    <row r="38" spans="1:7" x14ac:dyDescent="0.25">
      <c r="A38" s="2" t="s">
        <v>455</v>
      </c>
      <c r="B38" s="13">
        <v>58.518663432193442</v>
      </c>
      <c r="C38" s="13"/>
      <c r="D38" s="5">
        <v>127790000</v>
      </c>
      <c r="E38" s="5">
        <v>15271</v>
      </c>
      <c r="F38" s="5">
        <v>90052</v>
      </c>
      <c r="G38" s="5">
        <v>74781</v>
      </c>
    </row>
    <row r="39" spans="1:7" x14ac:dyDescent="0.25">
      <c r="A39" s="2" t="s">
        <v>456</v>
      </c>
      <c r="B39" s="13">
        <v>57.669771380186283</v>
      </c>
      <c r="C39" s="13"/>
      <c r="D39" s="5">
        <v>23620000</v>
      </c>
      <c r="E39" s="5">
        <v>6583.4</v>
      </c>
      <c r="F39" s="5">
        <v>20205</v>
      </c>
      <c r="G39" s="5">
        <v>13621.6</v>
      </c>
    </row>
    <row r="40" spans="1:7" x14ac:dyDescent="0.25">
      <c r="A40" s="2" t="s">
        <v>457</v>
      </c>
      <c r="B40" s="13">
        <v>57.552426509499547</v>
      </c>
      <c r="C40" s="13"/>
      <c r="D40" s="5">
        <v>96373000</v>
      </c>
      <c r="E40" s="5">
        <v>37741</v>
      </c>
      <c r="F40" s="5">
        <v>93206</v>
      </c>
      <c r="G40" s="5">
        <v>55465</v>
      </c>
    </row>
    <row r="41" spans="1:7" x14ac:dyDescent="0.25">
      <c r="A41" s="2" t="s">
        <v>458</v>
      </c>
      <c r="B41" s="13">
        <v>55.90055910543132</v>
      </c>
      <c r="C41" s="13"/>
      <c r="D41" s="5">
        <v>70112000</v>
      </c>
      <c r="E41" s="5">
        <v>26116</v>
      </c>
      <c r="F41" s="5">
        <v>65309</v>
      </c>
      <c r="G41" s="5">
        <v>39193</v>
      </c>
    </row>
    <row r="42" spans="1:7" x14ac:dyDescent="0.25">
      <c r="A42" s="2" t="s">
        <v>459</v>
      </c>
      <c r="B42" s="13">
        <v>55.162241887905601</v>
      </c>
      <c r="C42" s="13"/>
      <c r="D42" s="5">
        <v>81360000</v>
      </c>
      <c r="E42" s="5">
        <v>31632</v>
      </c>
      <c r="F42" s="5">
        <v>76512</v>
      </c>
      <c r="G42" s="5">
        <v>44880</v>
      </c>
    </row>
    <row r="43" spans="1:7" x14ac:dyDescent="0.25">
      <c r="A43" s="2" t="s">
        <v>460</v>
      </c>
      <c r="B43" s="13">
        <v>54.568151306027275</v>
      </c>
      <c r="C43" s="13"/>
      <c r="D43" s="5">
        <v>84914000</v>
      </c>
      <c r="E43" s="5">
        <v>0</v>
      </c>
      <c r="F43" s="5">
        <v>46336</v>
      </c>
      <c r="G43" s="5">
        <v>46336</v>
      </c>
    </row>
    <row r="44" spans="1:7" x14ac:dyDescent="0.25">
      <c r="A44" s="2" t="s">
        <v>461</v>
      </c>
      <c r="B44" s="13">
        <v>52.987819923285699</v>
      </c>
      <c r="C44" s="13"/>
      <c r="D44" s="5">
        <v>8916200</v>
      </c>
      <c r="E44" s="5">
        <v>0</v>
      </c>
      <c r="F44" s="5">
        <v>4724.5</v>
      </c>
      <c r="G44" s="5">
        <v>4724.5</v>
      </c>
    </row>
    <row r="45" spans="1:7" x14ac:dyDescent="0.25">
      <c r="A45" s="2" t="s">
        <v>462</v>
      </c>
      <c r="B45" s="13">
        <v>51.937122339959714</v>
      </c>
      <c r="C45" s="13"/>
      <c r="D45" s="5">
        <v>11419000</v>
      </c>
      <c r="E45" s="5">
        <v>0</v>
      </c>
      <c r="F45" s="5">
        <v>5930.7</v>
      </c>
      <c r="G45" s="5">
        <v>5930.7</v>
      </c>
    </row>
    <row r="46" spans="1:7" x14ac:dyDescent="0.25">
      <c r="A46" s="2" t="s">
        <v>463</v>
      </c>
      <c r="B46" s="13">
        <v>50.170900194286538</v>
      </c>
      <c r="C46" s="13"/>
      <c r="D46" s="5">
        <v>55588000</v>
      </c>
      <c r="E46" s="5">
        <v>13394</v>
      </c>
      <c r="F46" s="5">
        <v>41283</v>
      </c>
      <c r="G46" s="5">
        <v>27889</v>
      </c>
    </row>
    <row r="47" spans="1:7" x14ac:dyDescent="0.25">
      <c r="A47" s="2" t="s">
        <v>464</v>
      </c>
      <c r="B47" s="13">
        <v>49.377064379672021</v>
      </c>
      <c r="C47" s="13"/>
      <c r="D47" s="5">
        <v>5177100</v>
      </c>
      <c r="E47" s="5">
        <v>3310.2</v>
      </c>
      <c r="F47" s="5">
        <v>5866.5</v>
      </c>
      <c r="G47" s="5">
        <v>2556.3000000000002</v>
      </c>
    </row>
    <row r="48" spans="1:7" x14ac:dyDescent="0.25">
      <c r="A48" s="2" t="s">
        <v>465</v>
      </c>
      <c r="B48" s="13">
        <v>49.175989288902109</v>
      </c>
      <c r="C48" s="13"/>
      <c r="D48" s="5">
        <v>67220000</v>
      </c>
      <c r="E48" s="5">
        <v>107.9</v>
      </c>
      <c r="F48" s="5">
        <v>33164</v>
      </c>
      <c r="G48" s="5">
        <v>33056.1</v>
      </c>
    </row>
    <row r="49" spans="1:7" x14ac:dyDescent="0.25">
      <c r="A49" s="2" t="s">
        <v>466</v>
      </c>
      <c r="B49" s="13">
        <v>48.547634300356918</v>
      </c>
      <c r="C49" s="13"/>
      <c r="D49" s="5">
        <v>21854000</v>
      </c>
      <c r="E49" s="5">
        <v>8102.4</v>
      </c>
      <c r="F49" s="5">
        <v>18712</v>
      </c>
      <c r="G49" s="5">
        <v>10609.6</v>
      </c>
    </row>
    <row r="50" spans="1:7" x14ac:dyDescent="0.25">
      <c r="A50" s="2" t="s">
        <v>467</v>
      </c>
      <c r="B50" s="13">
        <v>47.905811039225981</v>
      </c>
      <c r="C50" s="13"/>
      <c r="D50" s="5">
        <v>17157000</v>
      </c>
      <c r="E50" s="5">
        <v>116</v>
      </c>
      <c r="F50" s="5">
        <v>8335.2000000000007</v>
      </c>
      <c r="G50" s="5">
        <v>8219.2000000000007</v>
      </c>
    </row>
    <row r="51" spans="1:7" x14ac:dyDescent="0.25">
      <c r="A51" s="2" t="s">
        <v>468</v>
      </c>
      <c r="B51" s="13">
        <v>46.843880372756196</v>
      </c>
      <c r="C51" s="13"/>
      <c r="D51" s="5">
        <v>6256100</v>
      </c>
      <c r="E51" s="5">
        <v>3269.2</v>
      </c>
      <c r="F51" s="5">
        <v>6199.8</v>
      </c>
      <c r="G51" s="5">
        <v>2930.6000000000004</v>
      </c>
    </row>
    <row r="52" spans="1:7" x14ac:dyDescent="0.25">
      <c r="A52" s="2" t="s">
        <v>469</v>
      </c>
      <c r="B52" s="13">
        <v>46.24272555594095</v>
      </c>
      <c r="C52" s="13"/>
      <c r="D52" s="5">
        <v>259470000.00000003</v>
      </c>
      <c r="E52" s="5">
        <v>83334</v>
      </c>
      <c r="F52" s="5">
        <v>203320</v>
      </c>
      <c r="G52" s="5">
        <v>119986</v>
      </c>
    </row>
    <row r="53" spans="1:7" x14ac:dyDescent="0.25">
      <c r="A53" s="2" t="s">
        <v>470</v>
      </c>
      <c r="B53" s="13">
        <v>45.385164688029995</v>
      </c>
      <c r="C53" s="13"/>
      <c r="D53" s="5">
        <v>224060000</v>
      </c>
      <c r="E53" s="5">
        <v>149780</v>
      </c>
      <c r="F53" s="5">
        <v>251470</v>
      </c>
      <c r="G53" s="5">
        <v>101690</v>
      </c>
    </row>
    <row r="54" spans="1:7" x14ac:dyDescent="0.25">
      <c r="A54" s="2" t="s">
        <v>471</v>
      </c>
      <c r="B54" s="13">
        <v>44.315111203492002</v>
      </c>
      <c r="C54" s="13"/>
      <c r="D54" s="5">
        <v>33677000</v>
      </c>
      <c r="E54" s="5">
        <v>22464</v>
      </c>
      <c r="F54" s="5">
        <v>37388</v>
      </c>
      <c r="G54" s="5">
        <v>14924</v>
      </c>
    </row>
    <row r="55" spans="1:7" x14ac:dyDescent="0.25">
      <c r="A55" s="2" t="s">
        <v>472</v>
      </c>
      <c r="B55" s="13">
        <v>42.297738147020439</v>
      </c>
      <c r="C55" s="13"/>
      <c r="D55" s="5">
        <v>18392000</v>
      </c>
      <c r="E55" s="5">
        <v>8445.6</v>
      </c>
      <c r="F55" s="5">
        <v>16225</v>
      </c>
      <c r="G55" s="5">
        <v>7779.4</v>
      </c>
    </row>
    <row r="56" spans="1:7" x14ac:dyDescent="0.25">
      <c r="A56" s="2" t="s">
        <v>473</v>
      </c>
      <c r="B56" s="13">
        <v>42.227466183473091</v>
      </c>
      <c r="C56" s="13"/>
      <c r="D56" s="5">
        <v>9492400</v>
      </c>
      <c r="E56" s="5">
        <v>3435</v>
      </c>
      <c r="F56" s="5">
        <v>7443.4</v>
      </c>
      <c r="G56" s="5">
        <v>4008.3999999999996</v>
      </c>
    </row>
    <row r="57" spans="1:7" x14ac:dyDescent="0.25">
      <c r="A57" s="2" t="s">
        <v>474</v>
      </c>
      <c r="B57" s="13">
        <v>40.519068709393899</v>
      </c>
      <c r="C57" s="13"/>
      <c r="D57" s="5">
        <v>5802700</v>
      </c>
      <c r="E57" s="5">
        <v>0</v>
      </c>
      <c r="F57" s="5">
        <v>2351.1999999999998</v>
      </c>
      <c r="G57" s="5">
        <v>2351.1999999999998</v>
      </c>
    </row>
    <row r="58" spans="1:7" x14ac:dyDescent="0.25">
      <c r="A58" s="2" t="s">
        <v>475</v>
      </c>
      <c r="B58" s="13">
        <v>39.701657938767077</v>
      </c>
      <c r="C58" s="13"/>
      <c r="D58" s="5">
        <v>46021000</v>
      </c>
      <c r="E58" s="5">
        <v>4690.8999999999996</v>
      </c>
      <c r="F58" s="5">
        <v>22962</v>
      </c>
      <c r="G58" s="5">
        <v>18271.099999999999</v>
      </c>
    </row>
    <row r="59" spans="1:7" x14ac:dyDescent="0.25">
      <c r="A59" s="2" t="s">
        <v>476</v>
      </c>
      <c r="B59" s="13">
        <v>39.262663798161547</v>
      </c>
      <c r="C59" s="13"/>
      <c r="D59" s="5">
        <v>7158200</v>
      </c>
      <c r="E59" s="5">
        <v>2760.2</v>
      </c>
      <c r="F59" s="5">
        <v>5570.7</v>
      </c>
      <c r="G59" s="5">
        <v>2810.5</v>
      </c>
    </row>
    <row r="60" spans="1:7" x14ac:dyDescent="0.25">
      <c r="A60" s="2" t="s">
        <v>477</v>
      </c>
      <c r="B60" s="13">
        <v>39.156500714364213</v>
      </c>
      <c r="C60" s="13"/>
      <c r="D60" s="5">
        <v>18198000</v>
      </c>
      <c r="E60" s="5">
        <v>7024.3</v>
      </c>
      <c r="F60" s="5">
        <v>14150</v>
      </c>
      <c r="G60" s="5">
        <v>7125.7</v>
      </c>
    </row>
    <row r="61" spans="1:7" x14ac:dyDescent="0.25">
      <c r="A61" s="2" t="s">
        <v>478</v>
      </c>
      <c r="B61" s="13">
        <v>38.790088212192622</v>
      </c>
      <c r="C61" s="13"/>
      <c r="D61" s="5">
        <v>66203999.999999993</v>
      </c>
      <c r="E61" s="5">
        <v>966.41</v>
      </c>
      <c r="F61" s="5">
        <v>26647</v>
      </c>
      <c r="G61" s="5">
        <v>25680.59</v>
      </c>
    </row>
    <row r="62" spans="1:7" x14ac:dyDescent="0.25">
      <c r="A62" s="2" t="s">
        <v>479</v>
      </c>
      <c r="B62" s="13">
        <v>38.542242658828329</v>
      </c>
      <c r="C62" s="13"/>
      <c r="D62" s="5">
        <v>3436100</v>
      </c>
      <c r="E62" s="5">
        <v>664.55</v>
      </c>
      <c r="F62" s="5">
        <v>1988.9</v>
      </c>
      <c r="G62" s="5">
        <v>1324.3500000000001</v>
      </c>
    </row>
    <row r="63" spans="1:7" x14ac:dyDescent="0.25">
      <c r="A63" s="2" t="s">
        <v>480</v>
      </c>
      <c r="B63" s="13">
        <v>36.777690778774918</v>
      </c>
      <c r="C63" s="13"/>
      <c r="D63" s="5">
        <v>16603000.000000002</v>
      </c>
      <c r="E63" s="5">
        <v>3901.8</v>
      </c>
      <c r="F63" s="5">
        <v>10008</v>
      </c>
      <c r="G63" s="5">
        <v>6106.2</v>
      </c>
    </row>
    <row r="64" spans="1:7" x14ac:dyDescent="0.25">
      <c r="A64" s="2" t="s">
        <v>481</v>
      </c>
      <c r="B64" s="13">
        <v>36.526119660478919</v>
      </c>
      <c r="C64" s="13"/>
      <c r="D64" s="5">
        <v>14491000</v>
      </c>
      <c r="E64" s="5">
        <v>9493</v>
      </c>
      <c r="F64" s="5">
        <v>14786</v>
      </c>
      <c r="G64" s="5">
        <v>5293</v>
      </c>
    </row>
    <row r="65" spans="1:7" x14ac:dyDescent="0.25">
      <c r="A65" s="2" t="s">
        <v>482</v>
      </c>
      <c r="B65" s="13">
        <v>36.362390559573669</v>
      </c>
      <c r="C65" s="13"/>
      <c r="D65" s="5">
        <v>1313500</v>
      </c>
      <c r="E65" s="5">
        <v>396.07</v>
      </c>
      <c r="F65" s="5">
        <v>873.69</v>
      </c>
      <c r="G65" s="5">
        <v>477.62000000000006</v>
      </c>
    </row>
    <row r="66" spans="1:7" x14ac:dyDescent="0.25">
      <c r="A66" s="2" t="s">
        <v>483</v>
      </c>
      <c r="B66" s="13">
        <v>36.352455168528778</v>
      </c>
      <c r="C66" s="13"/>
      <c r="D66" s="5">
        <v>10651000</v>
      </c>
      <c r="E66" s="5">
        <v>171</v>
      </c>
      <c r="F66" s="5">
        <v>4042.9</v>
      </c>
      <c r="G66" s="5">
        <v>3871.9</v>
      </c>
    </row>
    <row r="67" spans="1:7" x14ac:dyDescent="0.25">
      <c r="A67" s="2" t="s">
        <v>484</v>
      </c>
      <c r="B67" s="13">
        <v>35.827952382409642</v>
      </c>
      <c r="C67" s="13"/>
      <c r="D67" s="5">
        <v>6535400</v>
      </c>
      <c r="E67" s="5">
        <v>2067.5</v>
      </c>
      <c r="F67" s="5">
        <v>4409</v>
      </c>
      <c r="G67" s="5">
        <v>2341.5</v>
      </c>
    </row>
    <row r="68" spans="1:7" x14ac:dyDescent="0.25">
      <c r="A68" s="2" t="s">
        <v>485</v>
      </c>
      <c r="B68" s="13">
        <v>35.561069313270373</v>
      </c>
      <c r="C68" s="13"/>
      <c r="D68" s="5">
        <v>124940000</v>
      </c>
      <c r="E68" s="5">
        <v>26660</v>
      </c>
      <c r="F68" s="5">
        <v>71090</v>
      </c>
      <c r="G68" s="5">
        <v>44430</v>
      </c>
    </row>
    <row r="69" spans="1:7" x14ac:dyDescent="0.25">
      <c r="A69" s="2" t="s">
        <v>486</v>
      </c>
      <c r="B69" s="13">
        <v>35.068631863186319</v>
      </c>
      <c r="C69" s="13"/>
      <c r="D69" s="5">
        <v>17776000</v>
      </c>
      <c r="E69" s="5">
        <v>6028.2</v>
      </c>
      <c r="F69" s="5">
        <v>12262</v>
      </c>
      <c r="G69" s="5">
        <v>6233.8</v>
      </c>
    </row>
    <row r="70" spans="1:7" x14ac:dyDescent="0.25">
      <c r="A70" s="2" t="s">
        <v>487</v>
      </c>
      <c r="B70" s="13">
        <v>34.530596361513759</v>
      </c>
      <c r="C70" s="13"/>
      <c r="D70" s="5">
        <v>10279000</v>
      </c>
      <c r="E70" s="5">
        <v>7931.6</v>
      </c>
      <c r="F70" s="5">
        <v>11481</v>
      </c>
      <c r="G70" s="5">
        <v>3549.3999999999996</v>
      </c>
    </row>
    <row r="71" spans="1:7" x14ac:dyDescent="0.25">
      <c r="A71" s="2" t="s">
        <v>488</v>
      </c>
      <c r="B71" s="13">
        <v>34.455435550620777</v>
      </c>
      <c r="C71" s="13"/>
      <c r="D71" s="5">
        <v>99070000</v>
      </c>
      <c r="E71" s="5">
        <v>98415</v>
      </c>
      <c r="F71" s="5">
        <v>132550</v>
      </c>
      <c r="G71" s="5">
        <v>34135</v>
      </c>
    </row>
    <row r="72" spans="1:7" x14ac:dyDescent="0.25">
      <c r="A72" s="2" t="s">
        <v>489</v>
      </c>
      <c r="B72" s="13">
        <v>33.62658400948127</v>
      </c>
      <c r="C72" s="13"/>
      <c r="D72" s="5">
        <v>8775200</v>
      </c>
      <c r="E72" s="5">
        <v>0</v>
      </c>
      <c r="F72" s="5">
        <v>2950.8</v>
      </c>
      <c r="G72" s="5">
        <v>2950.8</v>
      </c>
    </row>
    <row r="73" spans="1:7" x14ac:dyDescent="0.25">
      <c r="A73" s="2" t="s">
        <v>490</v>
      </c>
      <c r="B73" s="13">
        <v>33.07356240406186</v>
      </c>
      <c r="C73" s="13"/>
      <c r="D73" s="5">
        <v>3387600</v>
      </c>
      <c r="E73" s="5">
        <v>3792.5</v>
      </c>
      <c r="F73" s="5">
        <v>4912.8999999999996</v>
      </c>
      <c r="G73" s="5">
        <v>1120.3999999999996</v>
      </c>
    </row>
    <row r="74" spans="1:7" x14ac:dyDescent="0.25">
      <c r="A74" s="2" t="s">
        <v>491</v>
      </c>
      <c r="B74" s="13">
        <v>31.904386656159708</v>
      </c>
      <c r="C74" s="13"/>
      <c r="D74" s="5">
        <v>1142100</v>
      </c>
      <c r="E74" s="5">
        <v>214.48</v>
      </c>
      <c r="F74" s="5">
        <v>578.86</v>
      </c>
      <c r="G74" s="5">
        <v>364.38</v>
      </c>
    </row>
    <row r="75" spans="1:7" x14ac:dyDescent="0.25">
      <c r="A75" s="2" t="s">
        <v>492</v>
      </c>
      <c r="B75" s="13">
        <v>30.500773395204952</v>
      </c>
      <c r="C75" s="13"/>
      <c r="D75" s="5">
        <v>9309600</v>
      </c>
      <c r="E75" s="5">
        <v>3579.1</v>
      </c>
      <c r="F75" s="5">
        <v>6418.6</v>
      </c>
      <c r="G75" s="5">
        <v>2839.5000000000005</v>
      </c>
    </row>
    <row r="76" spans="1:7" x14ac:dyDescent="0.25">
      <c r="A76" s="2" t="s">
        <v>493</v>
      </c>
      <c r="B76" s="13">
        <v>29.102251770223809</v>
      </c>
      <c r="C76" s="13"/>
      <c r="D76" s="5">
        <v>439210</v>
      </c>
      <c r="E76" s="5">
        <v>134.24</v>
      </c>
      <c r="F76" s="5">
        <v>262.06</v>
      </c>
      <c r="G76" s="5">
        <v>127.82</v>
      </c>
    </row>
    <row r="77" spans="1:7" x14ac:dyDescent="0.25">
      <c r="A77" s="2" t="s">
        <v>494</v>
      </c>
      <c r="B77" s="13">
        <v>28.582511359858138</v>
      </c>
      <c r="C77" s="13"/>
      <c r="D77" s="5">
        <v>45115000</v>
      </c>
      <c r="E77" s="5">
        <v>13018</v>
      </c>
      <c r="F77" s="5">
        <v>25913</v>
      </c>
      <c r="G77" s="5">
        <v>12895</v>
      </c>
    </row>
    <row r="78" spans="1:7" x14ac:dyDescent="0.25">
      <c r="A78" s="2" t="s">
        <v>495</v>
      </c>
      <c r="B78" s="13">
        <v>28.18907497260917</v>
      </c>
      <c r="C78" s="13"/>
      <c r="D78" s="5">
        <v>83057</v>
      </c>
      <c r="E78" s="5">
        <v>0</v>
      </c>
      <c r="F78" s="5">
        <v>23.413</v>
      </c>
      <c r="G78" s="5">
        <v>23.413</v>
      </c>
    </row>
    <row r="79" spans="1:7" x14ac:dyDescent="0.25">
      <c r="A79" s="2" t="s">
        <v>496</v>
      </c>
      <c r="B79" s="13">
        <v>27.794639148908981</v>
      </c>
      <c r="C79" s="13"/>
      <c r="D79" s="5">
        <v>31301000</v>
      </c>
      <c r="E79" s="5">
        <v>12062</v>
      </c>
      <c r="F79" s="5">
        <v>20762</v>
      </c>
      <c r="G79" s="5">
        <v>8700</v>
      </c>
    </row>
    <row r="80" spans="1:7" x14ac:dyDescent="0.25">
      <c r="A80" s="2" t="s">
        <v>497</v>
      </c>
      <c r="B80" s="13">
        <v>27.735655737704917</v>
      </c>
      <c r="C80" s="13"/>
      <c r="D80" s="5">
        <v>12688000</v>
      </c>
      <c r="E80" s="5">
        <v>4421.3999999999996</v>
      </c>
      <c r="F80" s="5">
        <v>7940.5</v>
      </c>
      <c r="G80" s="5">
        <v>3519.1000000000004</v>
      </c>
    </row>
    <row r="81" spans="1:7" x14ac:dyDescent="0.25">
      <c r="A81" s="2" t="s">
        <v>498</v>
      </c>
      <c r="B81" s="13">
        <v>26.659805999347903</v>
      </c>
      <c r="C81" s="13"/>
      <c r="D81" s="5">
        <v>9814400</v>
      </c>
      <c r="E81" s="5">
        <v>4881.3</v>
      </c>
      <c r="F81" s="5">
        <v>7497.8</v>
      </c>
      <c r="G81" s="5">
        <v>2616.5</v>
      </c>
    </row>
    <row r="82" spans="1:7" x14ac:dyDescent="0.25">
      <c r="A82" s="2" t="s">
        <v>499</v>
      </c>
      <c r="B82" s="13">
        <v>26.426902536715623</v>
      </c>
      <c r="C82" s="13"/>
      <c r="D82" s="5">
        <v>35952000</v>
      </c>
      <c r="E82" s="5">
        <v>12887</v>
      </c>
      <c r="F82" s="5">
        <v>22388</v>
      </c>
      <c r="G82" s="5">
        <v>9501</v>
      </c>
    </row>
    <row r="83" spans="1:7" x14ac:dyDescent="0.25">
      <c r="A83" s="2" t="s">
        <v>500</v>
      </c>
      <c r="B83" s="13">
        <v>26.146511545166685</v>
      </c>
      <c r="C83" s="13"/>
      <c r="D83" s="5">
        <v>2810700</v>
      </c>
      <c r="E83" s="5">
        <v>1218</v>
      </c>
      <c r="F83" s="5">
        <v>1952.9</v>
      </c>
      <c r="G83" s="5">
        <v>734.90000000000009</v>
      </c>
    </row>
    <row r="84" spans="1:7" x14ac:dyDescent="0.25">
      <c r="A84" s="2" t="s">
        <v>501</v>
      </c>
      <c r="B84" s="13">
        <v>26.064603744301099</v>
      </c>
      <c r="C84" s="13"/>
      <c r="D84" s="5">
        <v>618540</v>
      </c>
      <c r="E84" s="5">
        <v>0</v>
      </c>
      <c r="F84" s="5">
        <v>161.22</v>
      </c>
      <c r="G84" s="5">
        <v>161.22</v>
      </c>
    </row>
    <row r="85" spans="1:7" x14ac:dyDescent="0.25">
      <c r="A85" s="2" t="s">
        <v>502</v>
      </c>
      <c r="B85" s="13">
        <v>25.281571390750052</v>
      </c>
      <c r="C85" s="13"/>
      <c r="D85" s="5">
        <v>4910300</v>
      </c>
      <c r="E85" s="5">
        <v>28.899000000000001</v>
      </c>
      <c r="F85" s="5">
        <v>1270.3</v>
      </c>
      <c r="G85" s="5">
        <v>1241.4009999999998</v>
      </c>
    </row>
    <row r="86" spans="1:7" x14ac:dyDescent="0.25">
      <c r="A86" s="2" t="s">
        <v>503</v>
      </c>
      <c r="B86" s="13">
        <v>25.14000356696986</v>
      </c>
      <c r="C86" s="13"/>
      <c r="D86" s="5">
        <v>112140000</v>
      </c>
      <c r="E86" s="5">
        <v>40373</v>
      </c>
      <c r="F86" s="5">
        <v>68565</v>
      </c>
      <c r="G86" s="5">
        <v>28192</v>
      </c>
    </row>
    <row r="87" spans="1:7" x14ac:dyDescent="0.25">
      <c r="A87" s="2" t="s">
        <v>504</v>
      </c>
      <c r="B87" s="13">
        <v>24.641253631481643</v>
      </c>
      <c r="C87" s="13"/>
      <c r="D87" s="5">
        <v>11359000</v>
      </c>
      <c r="E87" s="5">
        <v>1704.2</v>
      </c>
      <c r="F87" s="5">
        <v>4503.2</v>
      </c>
      <c r="G87" s="5">
        <v>2799</v>
      </c>
    </row>
    <row r="88" spans="1:7" x14ac:dyDescent="0.25">
      <c r="A88" s="2" t="s">
        <v>505</v>
      </c>
      <c r="B88" s="13">
        <v>24.57732928550049</v>
      </c>
      <c r="C88" s="13"/>
      <c r="D88" s="5">
        <v>2338700</v>
      </c>
      <c r="E88" s="5">
        <v>392.26</v>
      </c>
      <c r="F88" s="5">
        <v>967.05</v>
      </c>
      <c r="G88" s="5">
        <v>574.79</v>
      </c>
    </row>
    <row r="89" spans="1:7" x14ac:dyDescent="0.25">
      <c r="A89" s="2" t="s">
        <v>506</v>
      </c>
      <c r="B89" s="13">
        <v>24.452688228225092</v>
      </c>
      <c r="C89" s="13"/>
      <c r="D89" s="5">
        <v>38278000</v>
      </c>
      <c r="E89" s="5">
        <v>16248</v>
      </c>
      <c r="F89" s="5">
        <v>25608</v>
      </c>
      <c r="G89" s="5">
        <v>9360</v>
      </c>
    </row>
    <row r="90" spans="1:7" x14ac:dyDescent="0.25">
      <c r="A90" s="2" t="s">
        <v>507</v>
      </c>
      <c r="B90" s="13">
        <v>23.89273516108188</v>
      </c>
      <c r="C90" s="13"/>
      <c r="D90" s="5">
        <v>216660000</v>
      </c>
      <c r="E90" s="5">
        <v>39100</v>
      </c>
      <c r="F90" s="5">
        <v>90866</v>
      </c>
      <c r="G90" s="5">
        <v>51766</v>
      </c>
    </row>
    <row r="91" spans="1:7" x14ac:dyDescent="0.25">
      <c r="A91" s="2" t="s">
        <v>508</v>
      </c>
      <c r="B91" s="13">
        <v>22.824702530584879</v>
      </c>
      <c r="C91" s="13"/>
      <c r="D91" s="5">
        <v>11934000</v>
      </c>
      <c r="E91" s="5">
        <v>3767.5</v>
      </c>
      <c r="F91" s="5">
        <v>6491.4</v>
      </c>
      <c r="G91" s="5">
        <v>2723.8999999999996</v>
      </c>
    </row>
    <row r="92" spans="1:7" x14ac:dyDescent="0.25">
      <c r="A92" s="2" t="s">
        <v>509</v>
      </c>
      <c r="B92" s="13">
        <v>22.738494361475162</v>
      </c>
      <c r="C92" s="13"/>
      <c r="D92" s="5">
        <v>1312400</v>
      </c>
      <c r="E92" s="5">
        <v>0</v>
      </c>
      <c r="F92" s="5">
        <v>298.42</v>
      </c>
      <c r="G92" s="5">
        <v>298.42</v>
      </c>
    </row>
    <row r="93" spans="1:7" x14ac:dyDescent="0.25">
      <c r="A93" s="2" t="s">
        <v>510</v>
      </c>
      <c r="B93" s="13">
        <v>22.15619944109428</v>
      </c>
      <c r="C93" s="13"/>
      <c r="D93" s="5">
        <v>33995000</v>
      </c>
      <c r="E93" s="5">
        <v>15268</v>
      </c>
      <c r="F93" s="5">
        <v>22800</v>
      </c>
      <c r="G93" s="5">
        <v>7532</v>
      </c>
    </row>
    <row r="94" spans="1:7" x14ac:dyDescent="0.25">
      <c r="A94" s="2" t="s">
        <v>511</v>
      </c>
      <c r="B94" s="13">
        <v>21.789011525092995</v>
      </c>
      <c r="C94" s="13"/>
      <c r="D94" s="5">
        <v>327980000</v>
      </c>
      <c r="E94" s="5">
        <v>5545.4</v>
      </c>
      <c r="F94" s="5">
        <v>77009</v>
      </c>
      <c r="G94" s="5">
        <v>71463.600000000006</v>
      </c>
    </row>
    <row r="95" spans="1:7" x14ac:dyDescent="0.25">
      <c r="A95" s="2" t="s">
        <v>512</v>
      </c>
      <c r="B95" s="13">
        <v>18.742654683719319</v>
      </c>
      <c r="C95" s="13"/>
      <c r="D95" s="5">
        <v>11572000</v>
      </c>
      <c r="E95" s="5">
        <v>5125.6000000000004</v>
      </c>
      <c r="F95" s="5">
        <v>7294.5</v>
      </c>
      <c r="G95" s="5">
        <v>2168.8999999999996</v>
      </c>
    </row>
    <row r="96" spans="1:7" x14ac:dyDescent="0.25">
      <c r="A96" s="2" t="s">
        <v>513</v>
      </c>
      <c r="B96" s="13">
        <v>18.596814366745505</v>
      </c>
      <c r="C96" s="13"/>
      <c r="D96" s="5">
        <v>47777000</v>
      </c>
      <c r="E96" s="5">
        <v>14841</v>
      </c>
      <c r="F96" s="5">
        <v>23726</v>
      </c>
      <c r="G96" s="5">
        <v>8885</v>
      </c>
    </row>
    <row r="97" spans="1:7" x14ac:dyDescent="0.25">
      <c r="A97" s="2" t="s">
        <v>514</v>
      </c>
      <c r="B97" s="13">
        <v>18.269843074823743</v>
      </c>
      <c r="C97" s="13"/>
      <c r="D97" s="5">
        <v>17588000</v>
      </c>
      <c r="E97" s="5">
        <v>4710.3999999999996</v>
      </c>
      <c r="F97" s="5">
        <v>7923.7</v>
      </c>
      <c r="G97" s="5">
        <v>3213.3</v>
      </c>
    </row>
    <row r="98" spans="1:7" x14ac:dyDescent="0.25">
      <c r="A98" s="2" t="s">
        <v>515</v>
      </c>
      <c r="B98" s="13">
        <v>18.05499537355572</v>
      </c>
      <c r="C98" s="13"/>
      <c r="D98" s="5">
        <v>84298000</v>
      </c>
      <c r="E98" s="5">
        <v>62810</v>
      </c>
      <c r="F98" s="5">
        <v>78030</v>
      </c>
      <c r="G98" s="5">
        <v>15220</v>
      </c>
    </row>
    <row r="99" spans="1:7" x14ac:dyDescent="0.25">
      <c r="A99" s="2" t="s">
        <v>516</v>
      </c>
      <c r="B99" s="13">
        <v>17.485776540370416</v>
      </c>
      <c r="C99" s="13"/>
      <c r="D99" s="5">
        <v>4956600</v>
      </c>
      <c r="E99" s="5">
        <v>1236.2</v>
      </c>
      <c r="F99" s="5">
        <v>2102.9</v>
      </c>
      <c r="G99" s="5">
        <v>866.7</v>
      </c>
    </row>
    <row r="100" spans="1:7" x14ac:dyDescent="0.25">
      <c r="A100" s="2" t="s">
        <v>517</v>
      </c>
      <c r="B100" s="13">
        <v>17.090082202441753</v>
      </c>
      <c r="C100" s="13"/>
      <c r="D100" s="5">
        <v>41118000</v>
      </c>
      <c r="E100" s="5">
        <v>9618.9</v>
      </c>
      <c r="F100" s="5">
        <v>16646</v>
      </c>
      <c r="G100" s="5">
        <v>7027.1</v>
      </c>
    </row>
    <row r="101" spans="1:7" x14ac:dyDescent="0.25">
      <c r="A101" s="2" t="s">
        <v>518</v>
      </c>
      <c r="B101" s="13">
        <v>16.678798371072773</v>
      </c>
      <c r="C101" s="13"/>
      <c r="D101" s="5">
        <v>5083100</v>
      </c>
      <c r="E101" s="5">
        <v>4621.5</v>
      </c>
      <c r="F101" s="5">
        <v>5469.3</v>
      </c>
      <c r="G101" s="5">
        <v>847.80000000000018</v>
      </c>
    </row>
    <row r="102" spans="1:7" x14ac:dyDescent="0.25">
      <c r="A102" s="2" t="s">
        <v>519</v>
      </c>
      <c r="B102" s="13">
        <v>16.261424992059851</v>
      </c>
      <c r="C102" s="13"/>
      <c r="D102" s="5">
        <v>5667400</v>
      </c>
      <c r="E102" s="5">
        <v>1977.9</v>
      </c>
      <c r="F102" s="5">
        <v>2899.5</v>
      </c>
      <c r="G102" s="5">
        <v>921.59999999999991</v>
      </c>
    </row>
    <row r="103" spans="1:7" x14ac:dyDescent="0.25">
      <c r="A103" s="2" t="s">
        <v>520</v>
      </c>
      <c r="B103" s="13">
        <v>16.086620262954366</v>
      </c>
      <c r="C103" s="13"/>
      <c r="D103" s="5">
        <v>11637000</v>
      </c>
      <c r="E103" s="5">
        <v>3516.4</v>
      </c>
      <c r="F103" s="5">
        <v>5388.4</v>
      </c>
      <c r="G103" s="5">
        <v>1871.9999999999995</v>
      </c>
    </row>
    <row r="104" spans="1:7" x14ac:dyDescent="0.25">
      <c r="A104" s="2" t="s">
        <v>521</v>
      </c>
      <c r="B104" s="13">
        <v>16.023606141059677</v>
      </c>
      <c r="C104" s="13"/>
      <c r="D104" s="5">
        <v>6930400</v>
      </c>
      <c r="E104" s="5">
        <v>1381.2</v>
      </c>
      <c r="F104" s="5">
        <v>2491.6999999999998</v>
      </c>
      <c r="G104" s="5">
        <v>1110.4999999999998</v>
      </c>
    </row>
    <row r="105" spans="1:7" x14ac:dyDescent="0.25">
      <c r="A105" s="2" t="s">
        <v>522</v>
      </c>
      <c r="B105" s="13">
        <v>15.853707281327029</v>
      </c>
      <c r="C105" s="13"/>
      <c r="D105" s="5">
        <v>15011000</v>
      </c>
      <c r="E105" s="5">
        <v>3602.3</v>
      </c>
      <c r="F105" s="5">
        <v>5982.1</v>
      </c>
      <c r="G105" s="5">
        <v>2379.8000000000002</v>
      </c>
    </row>
    <row r="106" spans="1:7" x14ac:dyDescent="0.25">
      <c r="A106" s="2" t="s">
        <v>523</v>
      </c>
      <c r="B106" s="13">
        <v>15.523818839870879</v>
      </c>
      <c r="C106" s="13"/>
      <c r="D106" s="5">
        <v>10223000</v>
      </c>
      <c r="E106" s="5">
        <v>0</v>
      </c>
      <c r="F106" s="5">
        <v>1587</v>
      </c>
      <c r="G106" s="5">
        <v>1587</v>
      </c>
    </row>
    <row r="107" spans="1:7" x14ac:dyDescent="0.25">
      <c r="A107" s="2" t="s">
        <v>524</v>
      </c>
      <c r="B107" s="13">
        <v>15.066443407317681</v>
      </c>
      <c r="C107" s="13"/>
      <c r="D107" s="5">
        <v>28069000</v>
      </c>
      <c r="E107" s="5">
        <v>15430</v>
      </c>
      <c r="F107" s="5">
        <v>19659</v>
      </c>
      <c r="G107" s="5">
        <v>4229</v>
      </c>
    </row>
    <row r="108" spans="1:7" x14ac:dyDescent="0.25">
      <c r="A108" s="2" t="s">
        <v>525</v>
      </c>
      <c r="B108" s="13">
        <v>14.977574342590316</v>
      </c>
      <c r="C108" s="13"/>
      <c r="D108" s="5">
        <v>6510400</v>
      </c>
      <c r="E108" s="5">
        <v>1979.4</v>
      </c>
      <c r="F108" s="5">
        <v>2954.5</v>
      </c>
      <c r="G108" s="5">
        <v>975.09999999999991</v>
      </c>
    </row>
    <row r="109" spans="1:7" x14ac:dyDescent="0.25">
      <c r="A109" s="2" t="s">
        <v>526</v>
      </c>
      <c r="B109" s="13">
        <v>14.880000000000004</v>
      </c>
      <c r="C109" s="13"/>
      <c r="D109" s="5">
        <v>1750000</v>
      </c>
      <c r="E109" s="5">
        <v>1003.3</v>
      </c>
      <c r="F109" s="5">
        <v>1263.7</v>
      </c>
      <c r="G109" s="5">
        <v>260.40000000000009</v>
      </c>
    </row>
    <row r="110" spans="1:7" x14ac:dyDescent="0.25">
      <c r="A110" s="2" t="s">
        <v>527</v>
      </c>
      <c r="B110" s="13">
        <v>14.701560882376361</v>
      </c>
      <c r="C110" s="13"/>
      <c r="D110" s="5">
        <v>50228000</v>
      </c>
      <c r="E110" s="5">
        <v>9590.7000000000007</v>
      </c>
      <c r="F110" s="5">
        <v>16975</v>
      </c>
      <c r="G110" s="5">
        <v>7384.2999999999993</v>
      </c>
    </row>
    <row r="111" spans="1:7" x14ac:dyDescent="0.25">
      <c r="A111" s="2" t="s">
        <v>528</v>
      </c>
      <c r="B111" s="13">
        <v>14.380745041122401</v>
      </c>
      <c r="C111" s="13"/>
      <c r="D111" s="5">
        <v>12402000</v>
      </c>
      <c r="E111" s="5">
        <v>2563.5</v>
      </c>
      <c r="F111" s="5">
        <v>4347</v>
      </c>
      <c r="G111" s="5">
        <v>1783.5</v>
      </c>
    </row>
    <row r="112" spans="1:7" x14ac:dyDescent="0.25">
      <c r="A112" s="2" t="s">
        <v>529</v>
      </c>
      <c r="B112" s="13">
        <v>13.990782981100457</v>
      </c>
      <c r="C112" s="13"/>
      <c r="D112" s="5">
        <v>214820000</v>
      </c>
      <c r="E112" s="5">
        <v>96255</v>
      </c>
      <c r="F112" s="5">
        <v>126310</v>
      </c>
      <c r="G112" s="5">
        <v>30055</v>
      </c>
    </row>
    <row r="113" spans="1:7" x14ac:dyDescent="0.25">
      <c r="A113" s="2" t="s">
        <v>530</v>
      </c>
      <c r="B113" s="13">
        <v>13.542581732709703</v>
      </c>
      <c r="C113" s="13"/>
      <c r="D113" s="5">
        <v>42119000</v>
      </c>
      <c r="E113" s="5">
        <v>31057</v>
      </c>
      <c r="F113" s="5">
        <v>36761</v>
      </c>
      <c r="G113" s="5">
        <v>5704</v>
      </c>
    </row>
    <row r="114" spans="1:7" x14ac:dyDescent="0.25">
      <c r="A114" s="2" t="s">
        <v>531</v>
      </c>
      <c r="B114" s="13">
        <v>13.494604278414993</v>
      </c>
      <c r="C114" s="13"/>
      <c r="D114" s="5">
        <v>4716700</v>
      </c>
      <c r="E114" s="5">
        <v>1845.1</v>
      </c>
      <c r="F114" s="5">
        <v>2481.6</v>
      </c>
      <c r="G114" s="5">
        <v>636.5</v>
      </c>
    </row>
    <row r="115" spans="1:7" x14ac:dyDescent="0.25">
      <c r="A115" s="2" t="s">
        <v>532</v>
      </c>
      <c r="B115" s="13">
        <v>13.224802755861763</v>
      </c>
      <c r="C115" s="13"/>
      <c r="D115" s="5">
        <v>17998</v>
      </c>
      <c r="E115" s="5">
        <v>2.2155</v>
      </c>
      <c r="F115" s="5">
        <v>4.5956999999999999</v>
      </c>
      <c r="G115" s="5">
        <v>2.3801999999999999</v>
      </c>
    </row>
    <row r="116" spans="1:7" x14ac:dyDescent="0.25">
      <c r="A116" s="2" t="s">
        <v>533</v>
      </c>
      <c r="B116" s="13">
        <v>13.041018619934281</v>
      </c>
      <c r="C116" s="13"/>
      <c r="D116" s="5">
        <v>36520000</v>
      </c>
      <c r="E116" s="5">
        <v>355.72</v>
      </c>
      <c r="F116" s="5">
        <v>5118.3</v>
      </c>
      <c r="G116" s="5">
        <v>4762.58</v>
      </c>
    </row>
    <row r="117" spans="1:7" x14ac:dyDescent="0.25">
      <c r="A117" s="2" t="s">
        <v>534</v>
      </c>
      <c r="B117" s="13">
        <v>12.700158064737819</v>
      </c>
      <c r="C117" s="13"/>
      <c r="D117" s="5">
        <v>29102000</v>
      </c>
      <c r="E117" s="5">
        <v>16899</v>
      </c>
      <c r="F117" s="5">
        <v>20595</v>
      </c>
      <c r="G117" s="5">
        <v>3696</v>
      </c>
    </row>
    <row r="118" spans="1:7" x14ac:dyDescent="0.25">
      <c r="A118" s="2" t="s">
        <v>535</v>
      </c>
      <c r="B118" s="13">
        <v>12.699429903041903</v>
      </c>
      <c r="C118" s="13"/>
      <c r="D118" s="5">
        <v>2403100</v>
      </c>
      <c r="E118" s="5">
        <v>702.82</v>
      </c>
      <c r="F118" s="5">
        <v>1008</v>
      </c>
      <c r="G118" s="5">
        <v>305.17999999999995</v>
      </c>
    </row>
    <row r="119" spans="1:7" x14ac:dyDescent="0.25">
      <c r="A119" s="2" t="s">
        <v>536</v>
      </c>
      <c r="B119" s="13">
        <v>12.20432654350229</v>
      </c>
      <c r="C119" s="13"/>
      <c r="D119" s="5">
        <v>12666000</v>
      </c>
      <c r="E119" s="5">
        <v>4746.3</v>
      </c>
      <c r="F119" s="5">
        <v>6292.1</v>
      </c>
      <c r="G119" s="5">
        <v>1545.8000000000002</v>
      </c>
    </row>
    <row r="120" spans="1:7" x14ac:dyDescent="0.25">
      <c r="A120" s="2" t="s">
        <v>537</v>
      </c>
      <c r="B120" s="13">
        <v>12.098718677018249</v>
      </c>
      <c r="C120" s="13"/>
      <c r="D120" s="5">
        <v>7921500</v>
      </c>
      <c r="E120" s="5">
        <v>3380.7</v>
      </c>
      <c r="F120" s="5">
        <v>4339.1000000000004</v>
      </c>
      <c r="G120" s="5">
        <v>958.40000000000055</v>
      </c>
    </row>
    <row r="121" spans="1:7" x14ac:dyDescent="0.25">
      <c r="A121" s="2" t="s">
        <v>538</v>
      </c>
      <c r="B121" s="13">
        <v>11.998470619160274</v>
      </c>
      <c r="C121" s="13"/>
      <c r="D121" s="5">
        <v>41847000</v>
      </c>
      <c r="E121" s="5">
        <v>10782</v>
      </c>
      <c r="F121" s="5">
        <v>15803</v>
      </c>
      <c r="G121" s="5">
        <v>5021</v>
      </c>
    </row>
    <row r="122" spans="1:7" x14ac:dyDescent="0.25">
      <c r="A122" s="2" t="s">
        <v>539</v>
      </c>
      <c r="B122" s="13">
        <v>11.99546429964885</v>
      </c>
      <c r="C122" s="13"/>
      <c r="D122" s="5">
        <v>410080</v>
      </c>
      <c r="E122" s="5">
        <v>92.209000000000003</v>
      </c>
      <c r="F122" s="5">
        <v>141.4</v>
      </c>
      <c r="G122" s="5">
        <v>49.191000000000003</v>
      </c>
    </row>
    <row r="123" spans="1:7" x14ac:dyDescent="0.25">
      <c r="A123" s="2" t="s">
        <v>126</v>
      </c>
      <c r="B123" s="13">
        <v>11.754441624365482</v>
      </c>
      <c r="C123" s="13"/>
      <c r="D123" s="5">
        <v>56736000</v>
      </c>
      <c r="E123" s="5">
        <v>12992</v>
      </c>
      <c r="F123" s="5">
        <v>19661</v>
      </c>
      <c r="G123" s="5">
        <v>6669</v>
      </c>
    </row>
    <row r="124" spans="1:7" x14ac:dyDescent="0.25">
      <c r="A124" s="2" t="s">
        <v>540</v>
      </c>
      <c r="B124" s="13">
        <v>11.688632306582097</v>
      </c>
      <c r="C124" s="13"/>
      <c r="D124" s="5">
        <v>5265800</v>
      </c>
      <c r="E124" s="5">
        <v>3476.4</v>
      </c>
      <c r="F124" s="5">
        <v>4091.9</v>
      </c>
      <c r="G124" s="5">
        <v>615.5</v>
      </c>
    </row>
    <row r="125" spans="1:7" x14ac:dyDescent="0.25">
      <c r="A125" s="2" t="s">
        <v>541</v>
      </c>
      <c r="B125" s="13">
        <v>11.682059527370626</v>
      </c>
      <c r="C125" s="13"/>
      <c r="D125" s="5">
        <v>5348800</v>
      </c>
      <c r="E125" s="5">
        <v>0</v>
      </c>
      <c r="F125" s="5">
        <v>624.85</v>
      </c>
      <c r="G125" s="5">
        <v>624.85</v>
      </c>
    </row>
    <row r="126" spans="1:7" x14ac:dyDescent="0.25">
      <c r="A126" s="2" t="s">
        <v>542</v>
      </c>
      <c r="B126" s="13">
        <v>11.507066628208824</v>
      </c>
      <c r="C126" s="13"/>
      <c r="D126" s="5">
        <v>4160400</v>
      </c>
      <c r="E126" s="5">
        <v>994.36</v>
      </c>
      <c r="F126" s="5">
        <v>1473.1</v>
      </c>
      <c r="G126" s="5">
        <v>478.7399999999999</v>
      </c>
    </row>
    <row r="127" spans="1:7" x14ac:dyDescent="0.25">
      <c r="A127" s="2" t="s">
        <v>543</v>
      </c>
      <c r="B127" s="13">
        <v>11.308315273183528</v>
      </c>
      <c r="C127" s="13"/>
      <c r="D127" s="5">
        <v>87670000</v>
      </c>
      <c r="E127" s="5">
        <v>43586</v>
      </c>
      <c r="F127" s="5">
        <v>53500</v>
      </c>
      <c r="G127" s="5">
        <v>9914</v>
      </c>
    </row>
    <row r="128" spans="1:7" x14ac:dyDescent="0.25">
      <c r="A128" s="2" t="s">
        <v>544</v>
      </c>
      <c r="B128" s="13">
        <v>11.149462715727775</v>
      </c>
      <c r="C128" s="13"/>
      <c r="D128" s="5">
        <v>24568000</v>
      </c>
      <c r="E128" s="5">
        <v>5890.2</v>
      </c>
      <c r="F128" s="5">
        <v>8629.4</v>
      </c>
      <c r="G128" s="5">
        <v>2739.2</v>
      </c>
    </row>
    <row r="129" spans="1:7" x14ac:dyDescent="0.25">
      <c r="A129" s="2" t="s">
        <v>545</v>
      </c>
      <c r="B129" s="13">
        <v>10.505421797463704</v>
      </c>
      <c r="C129" s="13"/>
      <c r="D129" s="5">
        <v>10882000</v>
      </c>
      <c r="E129" s="5">
        <v>2835.6</v>
      </c>
      <c r="F129" s="5">
        <v>3978.8</v>
      </c>
      <c r="G129" s="5">
        <v>1143.2000000000003</v>
      </c>
    </row>
    <row r="130" spans="1:7" x14ac:dyDescent="0.25">
      <c r="A130" s="2" t="s">
        <v>546</v>
      </c>
      <c r="B130" s="13">
        <v>10.495941146626077</v>
      </c>
      <c r="C130" s="13"/>
      <c r="D130" s="5">
        <v>31536000</v>
      </c>
      <c r="E130" s="5">
        <v>14138</v>
      </c>
      <c r="F130" s="5">
        <v>17448</v>
      </c>
      <c r="G130" s="5">
        <v>3310</v>
      </c>
    </row>
    <row r="131" spans="1:7" x14ac:dyDescent="0.25">
      <c r="A131" s="2" t="s">
        <v>547</v>
      </c>
      <c r="B131" s="13">
        <v>10.442468278928533</v>
      </c>
      <c r="C131" s="13"/>
      <c r="D131" s="5">
        <v>18442000</v>
      </c>
      <c r="E131" s="5">
        <v>4465.5</v>
      </c>
      <c r="F131" s="5">
        <v>6391.3</v>
      </c>
      <c r="G131" s="5">
        <v>1925.8000000000002</v>
      </c>
    </row>
    <row r="132" spans="1:7" x14ac:dyDescent="0.25">
      <c r="A132" s="2" t="s">
        <v>548</v>
      </c>
      <c r="B132" s="13">
        <v>10.401908103958764</v>
      </c>
      <c r="C132" s="13"/>
      <c r="D132" s="5">
        <v>18238000</v>
      </c>
      <c r="E132" s="5">
        <v>4786.3</v>
      </c>
      <c r="F132" s="5">
        <v>6683.4</v>
      </c>
      <c r="G132" s="5">
        <v>1897.0999999999995</v>
      </c>
    </row>
    <row r="133" spans="1:7" x14ac:dyDescent="0.25">
      <c r="A133" s="2" t="s">
        <v>549</v>
      </c>
      <c r="B133" s="13">
        <v>10.328550634227497</v>
      </c>
      <c r="C133" s="13"/>
      <c r="D133" s="5">
        <v>1442700</v>
      </c>
      <c r="E133" s="5">
        <v>953.89</v>
      </c>
      <c r="F133" s="5">
        <v>1102.9000000000001</v>
      </c>
      <c r="G133" s="5">
        <v>149.0100000000001</v>
      </c>
    </row>
    <row r="134" spans="1:7" x14ac:dyDescent="0.25">
      <c r="A134" s="2" t="s">
        <v>550</v>
      </c>
      <c r="B134" s="13">
        <v>10.168997668997669</v>
      </c>
      <c r="C134" s="13"/>
      <c r="D134" s="5">
        <v>12012000</v>
      </c>
      <c r="E134" s="5">
        <v>8909.5</v>
      </c>
      <c r="F134" s="5">
        <v>10131</v>
      </c>
      <c r="G134" s="5">
        <v>1221.5</v>
      </c>
    </row>
    <row r="135" spans="1:7" x14ac:dyDescent="0.25">
      <c r="A135" s="2" t="s">
        <v>551</v>
      </c>
      <c r="B135" s="13">
        <v>9.9746443161008607</v>
      </c>
      <c r="C135" s="13"/>
      <c r="D135" s="5">
        <v>1419800</v>
      </c>
      <c r="E135" s="5">
        <v>457.4</v>
      </c>
      <c r="F135" s="5">
        <v>599.02</v>
      </c>
      <c r="G135" s="5">
        <v>141.62</v>
      </c>
    </row>
    <row r="136" spans="1:7" x14ac:dyDescent="0.25">
      <c r="A136" s="2" t="s">
        <v>552</v>
      </c>
      <c r="B136" s="13">
        <v>9.710190334456021</v>
      </c>
      <c r="C136" s="13"/>
      <c r="D136" s="5">
        <v>1276700</v>
      </c>
      <c r="E136" s="5">
        <v>875.76</v>
      </c>
      <c r="F136" s="5">
        <v>999.73</v>
      </c>
      <c r="G136" s="5">
        <v>123.97000000000003</v>
      </c>
    </row>
    <row r="137" spans="1:7" x14ac:dyDescent="0.25">
      <c r="A137" s="2" t="s">
        <v>553</v>
      </c>
      <c r="B137" s="13">
        <v>9.5124339142353644</v>
      </c>
      <c r="C137" s="13"/>
      <c r="D137" s="5">
        <v>102140</v>
      </c>
      <c r="E137" s="5">
        <v>26.021000000000001</v>
      </c>
      <c r="F137" s="5">
        <v>35.737000000000002</v>
      </c>
      <c r="G137" s="5">
        <v>9.7160000000000011</v>
      </c>
    </row>
    <row r="138" spans="1:7" x14ac:dyDescent="0.25">
      <c r="A138" s="2" t="s">
        <v>554</v>
      </c>
      <c r="B138" s="13">
        <v>8.8040976913369455</v>
      </c>
      <c r="C138" s="13"/>
      <c r="D138" s="5">
        <v>6735500</v>
      </c>
      <c r="E138" s="5">
        <v>3588.7</v>
      </c>
      <c r="F138" s="5">
        <v>4181.7</v>
      </c>
      <c r="G138" s="5">
        <v>593</v>
      </c>
    </row>
    <row r="139" spans="1:7" x14ac:dyDescent="0.25">
      <c r="A139" s="2" t="s">
        <v>555</v>
      </c>
      <c r="B139" s="13">
        <v>8.6718419823386803</v>
      </c>
      <c r="C139" s="13"/>
      <c r="D139" s="5">
        <v>4495700</v>
      </c>
      <c r="E139" s="5">
        <v>622.64</v>
      </c>
      <c r="F139" s="5">
        <v>1012.5</v>
      </c>
      <c r="G139" s="5">
        <v>389.86</v>
      </c>
    </row>
    <row r="140" spans="1:7" x14ac:dyDescent="0.25">
      <c r="A140" s="2" t="s">
        <v>556</v>
      </c>
      <c r="B140" s="13">
        <v>8.6309136536852868</v>
      </c>
      <c r="C140" s="13"/>
      <c r="D140" s="5">
        <v>107590000</v>
      </c>
      <c r="E140" s="5">
        <v>22322</v>
      </c>
      <c r="F140" s="5">
        <v>31608</v>
      </c>
      <c r="G140" s="5">
        <v>9286</v>
      </c>
    </row>
    <row r="141" spans="1:7" x14ac:dyDescent="0.25">
      <c r="A141" s="2" t="s">
        <v>557</v>
      </c>
      <c r="B141" s="13">
        <v>8.5103390068926714</v>
      </c>
      <c r="C141" s="13"/>
      <c r="D141" s="5">
        <v>9241700</v>
      </c>
      <c r="E141" s="5">
        <v>6418.8</v>
      </c>
      <c r="F141" s="5">
        <v>7205.3</v>
      </c>
      <c r="G141" s="5">
        <v>786.5</v>
      </c>
    </row>
    <row r="142" spans="1:7" x14ac:dyDescent="0.25">
      <c r="A142" s="2" t="s">
        <v>558</v>
      </c>
      <c r="B142" s="13">
        <v>8.3658487058933808</v>
      </c>
      <c r="C142" s="13"/>
      <c r="D142" s="5">
        <v>64020.999999999993</v>
      </c>
      <c r="E142" s="5">
        <v>0</v>
      </c>
      <c r="F142" s="5">
        <v>5.3559000000000001</v>
      </c>
      <c r="G142" s="5">
        <v>5.3559000000000001</v>
      </c>
    </row>
    <row r="143" spans="1:7" x14ac:dyDescent="0.25">
      <c r="A143" s="2" t="s">
        <v>559</v>
      </c>
      <c r="B143" s="13">
        <v>8.1653042688465103</v>
      </c>
      <c r="C143" s="13"/>
      <c r="D143" s="5">
        <v>770700</v>
      </c>
      <c r="E143" s="5">
        <v>503.53</v>
      </c>
      <c r="F143" s="5">
        <v>566.46</v>
      </c>
      <c r="G143" s="5">
        <v>62.930000000000064</v>
      </c>
    </row>
    <row r="144" spans="1:7" x14ac:dyDescent="0.25">
      <c r="A144" s="2" t="s">
        <v>560</v>
      </c>
      <c r="B144" s="13">
        <v>7.4932267678136029</v>
      </c>
      <c r="C144" s="13"/>
      <c r="D144" s="5">
        <v>29528000</v>
      </c>
      <c r="E144" s="5">
        <v>6728.9</v>
      </c>
      <c r="F144" s="5">
        <v>8941.5</v>
      </c>
      <c r="G144" s="5">
        <v>2212.6000000000004</v>
      </c>
    </row>
    <row r="145" spans="1:7" x14ac:dyDescent="0.25">
      <c r="A145" s="2" t="s">
        <v>561</v>
      </c>
      <c r="B145" s="13">
        <v>7.4726320799619232</v>
      </c>
      <c r="C145" s="13"/>
      <c r="D145" s="5">
        <v>714340</v>
      </c>
      <c r="E145" s="5">
        <v>139.53</v>
      </c>
      <c r="F145" s="5">
        <v>192.91</v>
      </c>
      <c r="G145" s="5">
        <v>53.379999999999995</v>
      </c>
    </row>
    <row r="146" spans="1:7" x14ac:dyDescent="0.25">
      <c r="A146" s="2" t="s">
        <v>562</v>
      </c>
      <c r="B146" s="13">
        <v>7.4677854360203737</v>
      </c>
      <c r="C146" s="13"/>
      <c r="D146" s="5">
        <v>1334800</v>
      </c>
      <c r="E146" s="5">
        <v>298.16000000000003</v>
      </c>
      <c r="F146" s="5">
        <v>397.84</v>
      </c>
      <c r="G146" s="5">
        <v>99.67999999999995</v>
      </c>
    </row>
    <row r="147" spans="1:7" x14ac:dyDescent="0.25">
      <c r="A147" s="2" t="s">
        <v>563</v>
      </c>
      <c r="B147" s="13">
        <v>7.2026901546706288</v>
      </c>
      <c r="C147" s="13"/>
      <c r="D147" s="5">
        <v>376930</v>
      </c>
      <c r="E147" s="5">
        <v>1.4258999999999999</v>
      </c>
      <c r="F147" s="5">
        <v>28.574999999999999</v>
      </c>
      <c r="G147" s="5">
        <v>27.149100000000001</v>
      </c>
    </row>
    <row r="148" spans="1:7" x14ac:dyDescent="0.25">
      <c r="A148" s="2" t="s">
        <v>564</v>
      </c>
      <c r="B148" s="13">
        <v>7.0753153153153123</v>
      </c>
      <c r="C148" s="13"/>
      <c r="D148" s="5">
        <v>1387500</v>
      </c>
      <c r="E148" s="5">
        <v>839.33</v>
      </c>
      <c r="F148" s="5">
        <v>937.5</v>
      </c>
      <c r="G148" s="5">
        <v>98.169999999999959</v>
      </c>
    </row>
    <row r="149" spans="1:7" x14ac:dyDescent="0.25">
      <c r="A149" s="2" t="s">
        <v>565</v>
      </c>
      <c r="B149" s="13">
        <v>7.0661896243291595</v>
      </c>
      <c r="C149" s="13"/>
      <c r="D149" s="5">
        <v>5534100</v>
      </c>
      <c r="E149" s="5">
        <v>0</v>
      </c>
      <c r="F149" s="5">
        <v>391.05</v>
      </c>
      <c r="G149" s="5">
        <v>391.05</v>
      </c>
    </row>
    <row r="150" spans="1:7" x14ac:dyDescent="0.25">
      <c r="A150" s="2" t="s">
        <v>566</v>
      </c>
      <c r="B150" s="13">
        <v>7.049082053203449</v>
      </c>
      <c r="C150" s="13"/>
      <c r="D150" s="5">
        <v>26690000</v>
      </c>
      <c r="E150" s="5">
        <v>4246.7</v>
      </c>
      <c r="F150" s="5">
        <v>6128.1</v>
      </c>
      <c r="G150" s="5">
        <v>1881.4000000000005</v>
      </c>
    </row>
    <row r="151" spans="1:7" x14ac:dyDescent="0.25">
      <c r="A151" s="2" t="s">
        <v>567</v>
      </c>
      <c r="B151" s="13">
        <v>6.9488998328288165</v>
      </c>
      <c r="C151" s="13"/>
      <c r="D151" s="5">
        <v>4426600</v>
      </c>
      <c r="E151" s="5">
        <v>2333.1999999999998</v>
      </c>
      <c r="F151" s="5">
        <v>2640.8</v>
      </c>
      <c r="G151" s="5">
        <v>307.60000000000036</v>
      </c>
    </row>
    <row r="152" spans="1:7" x14ac:dyDescent="0.25">
      <c r="A152" s="2" t="s">
        <v>568</v>
      </c>
      <c r="B152" s="13">
        <v>6.8917099442200414</v>
      </c>
      <c r="C152" s="13"/>
      <c r="D152" s="5">
        <v>103980</v>
      </c>
      <c r="E152" s="5">
        <v>15.656000000000001</v>
      </c>
      <c r="F152" s="5">
        <v>22.821999999999999</v>
      </c>
      <c r="G152" s="5">
        <v>7.1659999999999986</v>
      </c>
    </row>
    <row r="153" spans="1:7" x14ac:dyDescent="0.25">
      <c r="A153" s="2" t="s">
        <v>336</v>
      </c>
      <c r="B153" s="13">
        <v>6.8888092228155315</v>
      </c>
      <c r="C153" s="13"/>
      <c r="D153" s="5">
        <v>5299900</v>
      </c>
      <c r="E153" s="5">
        <v>3567.2</v>
      </c>
      <c r="F153" s="5">
        <v>3932.3</v>
      </c>
      <c r="G153" s="5">
        <v>365.10000000000036</v>
      </c>
    </row>
    <row r="154" spans="1:7" x14ac:dyDescent="0.25">
      <c r="A154" s="2" t="s">
        <v>569</v>
      </c>
      <c r="B154" s="13">
        <v>6.8412062516310481</v>
      </c>
      <c r="C154" s="13"/>
      <c r="D154" s="5">
        <v>344870</v>
      </c>
      <c r="E154" s="5">
        <v>5.4732000000000003E-2</v>
      </c>
      <c r="F154" s="5">
        <v>23.648</v>
      </c>
      <c r="G154" s="5">
        <v>23.593267999999998</v>
      </c>
    </row>
    <row r="155" spans="1:7" x14ac:dyDescent="0.25">
      <c r="A155" s="2" t="s">
        <v>570</v>
      </c>
      <c r="B155" s="13">
        <v>6.8312842953393034</v>
      </c>
      <c r="C155" s="13"/>
      <c r="D155" s="5">
        <v>575880</v>
      </c>
      <c r="E155" s="5">
        <v>344</v>
      </c>
      <c r="F155" s="5">
        <v>383.34</v>
      </c>
      <c r="G155" s="5">
        <v>39.339999999999975</v>
      </c>
    </row>
    <row r="156" spans="1:7" x14ac:dyDescent="0.25">
      <c r="A156" s="2" t="s">
        <v>571</v>
      </c>
      <c r="B156" s="13">
        <v>6.5831771454535142</v>
      </c>
      <c r="C156" s="13"/>
      <c r="D156" s="5">
        <v>3521400</v>
      </c>
      <c r="E156" s="5">
        <v>667.63</v>
      </c>
      <c r="F156" s="5">
        <v>899.45</v>
      </c>
      <c r="G156" s="5">
        <v>231.82000000000005</v>
      </c>
    </row>
    <row r="157" spans="1:7" x14ac:dyDescent="0.25">
      <c r="A157" s="2" t="s">
        <v>572</v>
      </c>
      <c r="B157" s="13">
        <v>6.5526982555261144</v>
      </c>
      <c r="C157" s="13"/>
      <c r="D157" s="5">
        <v>68674</v>
      </c>
      <c r="E157" s="5">
        <v>31.812999999999999</v>
      </c>
      <c r="F157" s="5">
        <v>36.313000000000002</v>
      </c>
      <c r="G157" s="5">
        <v>4.5000000000000036</v>
      </c>
    </row>
    <row r="158" spans="1:7" x14ac:dyDescent="0.25">
      <c r="A158" s="2" t="s">
        <v>573</v>
      </c>
      <c r="B158" s="13">
        <v>6.3937091476160459</v>
      </c>
      <c r="C158" s="13"/>
      <c r="D158" s="5">
        <v>30139000</v>
      </c>
      <c r="E158" s="5">
        <v>7476.5</v>
      </c>
      <c r="F158" s="5">
        <v>9403.5</v>
      </c>
      <c r="G158" s="5">
        <v>1927</v>
      </c>
    </row>
    <row r="159" spans="1:7" x14ac:dyDescent="0.25">
      <c r="A159" s="2" t="s">
        <v>574</v>
      </c>
      <c r="B159" s="13">
        <v>6.2949749660470671</v>
      </c>
      <c r="C159" s="13"/>
      <c r="D159" s="5">
        <v>9866600</v>
      </c>
      <c r="E159" s="5">
        <v>2150.9</v>
      </c>
      <c r="F159" s="5">
        <v>2772</v>
      </c>
      <c r="G159" s="5">
        <v>621.09999999999991</v>
      </c>
    </row>
    <row r="160" spans="1:7" x14ac:dyDescent="0.25">
      <c r="A160" s="2" t="s">
        <v>575</v>
      </c>
      <c r="B160" s="13">
        <v>6.2724184998254131</v>
      </c>
      <c r="C160" s="13"/>
      <c r="D160" s="5">
        <v>31503000</v>
      </c>
      <c r="E160" s="5">
        <v>22090</v>
      </c>
      <c r="F160" s="5">
        <v>24066</v>
      </c>
      <c r="G160" s="5">
        <v>1976</v>
      </c>
    </row>
    <row r="161" spans="1:7" x14ac:dyDescent="0.25">
      <c r="A161" s="2" t="s">
        <v>576</v>
      </c>
      <c r="B161" s="13">
        <v>6.2634336378291255</v>
      </c>
      <c r="C161" s="13"/>
      <c r="D161" s="5">
        <v>297760</v>
      </c>
      <c r="E161" s="5">
        <v>181.6</v>
      </c>
      <c r="F161" s="5">
        <v>200.25</v>
      </c>
      <c r="G161" s="5">
        <v>18.650000000000006</v>
      </c>
    </row>
    <row r="162" spans="1:7" x14ac:dyDescent="0.25">
      <c r="A162" s="2" t="s">
        <v>577</v>
      </c>
      <c r="B162" s="13">
        <v>6.1709392141497812</v>
      </c>
      <c r="C162" s="13"/>
      <c r="D162" s="5">
        <v>35732000</v>
      </c>
      <c r="E162" s="5">
        <v>29045</v>
      </c>
      <c r="F162" s="5">
        <v>31250</v>
      </c>
      <c r="G162" s="5">
        <v>2205</v>
      </c>
    </row>
    <row r="163" spans="1:7" x14ac:dyDescent="0.25">
      <c r="A163" s="2" t="s">
        <v>578</v>
      </c>
      <c r="B163" s="13">
        <v>5.9577368779822786</v>
      </c>
      <c r="C163" s="13"/>
      <c r="D163" s="5">
        <v>205380</v>
      </c>
      <c r="E163" s="5">
        <v>52.756</v>
      </c>
      <c r="F163" s="5">
        <v>64.992000000000004</v>
      </c>
      <c r="G163" s="5">
        <v>12.236000000000004</v>
      </c>
    </row>
    <row r="164" spans="1:7" x14ac:dyDescent="0.25">
      <c r="A164" s="2" t="s">
        <v>579</v>
      </c>
      <c r="B164" s="13">
        <v>5.7651392098098881</v>
      </c>
      <c r="C164" s="13"/>
      <c r="D164" s="5">
        <v>437110</v>
      </c>
      <c r="E164" s="5">
        <v>75.13</v>
      </c>
      <c r="F164" s="5">
        <v>100.33</v>
      </c>
      <c r="G164" s="5">
        <v>25.200000000000003</v>
      </c>
    </row>
    <row r="165" spans="1:7" x14ac:dyDescent="0.25">
      <c r="A165" s="2" t="s">
        <v>580</v>
      </c>
      <c r="B165" s="13">
        <v>5.5329231792484261</v>
      </c>
      <c r="C165" s="13"/>
      <c r="D165" s="5">
        <v>1202800</v>
      </c>
      <c r="E165" s="5">
        <v>751.54</v>
      </c>
      <c r="F165" s="5">
        <v>818.09</v>
      </c>
      <c r="G165" s="5">
        <v>66.550000000000068</v>
      </c>
    </row>
    <row r="166" spans="1:7" x14ac:dyDescent="0.25">
      <c r="A166" s="2" t="s">
        <v>581</v>
      </c>
      <c r="B166" s="13">
        <v>5.4565544064350764</v>
      </c>
      <c r="C166" s="13"/>
      <c r="D166" s="5">
        <v>113130</v>
      </c>
      <c r="E166" s="5">
        <v>52.052</v>
      </c>
      <c r="F166" s="5">
        <v>58.225000000000001</v>
      </c>
      <c r="G166" s="5">
        <v>6.1730000000000018</v>
      </c>
    </row>
    <row r="167" spans="1:7" x14ac:dyDescent="0.25">
      <c r="A167" s="2" t="s">
        <v>582</v>
      </c>
      <c r="B167" s="13">
        <v>5.4204124801692224</v>
      </c>
      <c r="C167" s="13"/>
      <c r="D167" s="5">
        <v>22692000</v>
      </c>
      <c r="E167" s="5">
        <v>10670</v>
      </c>
      <c r="F167" s="5">
        <v>11900</v>
      </c>
      <c r="G167" s="5">
        <v>1230</v>
      </c>
    </row>
    <row r="168" spans="1:7" x14ac:dyDescent="0.25">
      <c r="A168" s="2" t="s">
        <v>583</v>
      </c>
      <c r="B168" s="13">
        <v>5.3626773155322462</v>
      </c>
      <c r="C168" s="13"/>
      <c r="D168" s="5">
        <v>6711200</v>
      </c>
      <c r="E168" s="5">
        <v>3714.6</v>
      </c>
      <c r="F168" s="5">
        <v>4074.5</v>
      </c>
      <c r="G168" s="5">
        <v>359.90000000000009</v>
      </c>
    </row>
    <row r="169" spans="1:7" x14ac:dyDescent="0.25">
      <c r="A169" s="2" t="s">
        <v>584</v>
      </c>
      <c r="B169" s="13">
        <v>5.3143750315131326</v>
      </c>
      <c r="C169" s="13"/>
      <c r="D169" s="5">
        <v>59499</v>
      </c>
      <c r="E169" s="5">
        <v>17.474</v>
      </c>
      <c r="F169" s="5">
        <v>20.635999999999999</v>
      </c>
      <c r="G169" s="5">
        <v>3.161999999999999</v>
      </c>
    </row>
    <row r="170" spans="1:7" x14ac:dyDescent="0.25">
      <c r="A170" s="2" t="s">
        <v>585</v>
      </c>
      <c r="B170" s="13">
        <v>5.2647867950481411</v>
      </c>
      <c r="C170" s="13"/>
      <c r="D170" s="5">
        <v>26172000</v>
      </c>
      <c r="E170" s="5">
        <v>6741.3</v>
      </c>
      <c r="F170" s="5">
        <v>8119.2</v>
      </c>
      <c r="G170" s="5">
        <v>1377.8999999999996</v>
      </c>
    </row>
    <row r="171" spans="1:7" x14ac:dyDescent="0.25">
      <c r="A171" s="2" t="s">
        <v>586</v>
      </c>
      <c r="B171" s="13">
        <v>5.0314891967832622</v>
      </c>
      <c r="C171" s="13"/>
      <c r="D171" s="5">
        <v>103210</v>
      </c>
      <c r="E171" s="5">
        <v>43.863999999999997</v>
      </c>
      <c r="F171" s="5">
        <v>49.057000000000002</v>
      </c>
      <c r="G171" s="5">
        <v>5.1930000000000049</v>
      </c>
    </row>
    <row r="172" spans="1:7" x14ac:dyDescent="0.25">
      <c r="A172" s="2" t="s">
        <v>587</v>
      </c>
      <c r="B172" s="13">
        <v>4.7183022729720996</v>
      </c>
      <c r="C172" s="13"/>
      <c r="D172" s="5">
        <v>9283000</v>
      </c>
      <c r="E172" s="5">
        <v>2553.3000000000002</v>
      </c>
      <c r="F172" s="5">
        <v>2991.3</v>
      </c>
      <c r="G172" s="5">
        <v>438</v>
      </c>
    </row>
    <row r="173" spans="1:7" x14ac:dyDescent="0.25">
      <c r="A173" s="2" t="s">
        <v>588</v>
      </c>
      <c r="B173" s="13">
        <v>4.5577993168129192</v>
      </c>
      <c r="C173" s="13"/>
      <c r="D173" s="5">
        <v>8284700.0000000009</v>
      </c>
      <c r="E173" s="5">
        <v>3351</v>
      </c>
      <c r="F173" s="5">
        <v>3728.6</v>
      </c>
      <c r="G173" s="5">
        <v>377.59999999999991</v>
      </c>
    </row>
    <row r="174" spans="1:7" x14ac:dyDescent="0.25">
      <c r="A174" s="2" t="s">
        <v>589</v>
      </c>
      <c r="B174" s="13">
        <v>4.5418623296300522</v>
      </c>
      <c r="C174" s="13"/>
      <c r="D174" s="5">
        <v>174620</v>
      </c>
      <c r="E174" s="5">
        <v>65.554000000000002</v>
      </c>
      <c r="F174" s="5">
        <v>73.484999999999999</v>
      </c>
      <c r="G174" s="5">
        <v>7.9309999999999974</v>
      </c>
    </row>
    <row r="175" spans="1:7" x14ac:dyDescent="0.25">
      <c r="A175" s="2" t="s">
        <v>590</v>
      </c>
      <c r="B175" s="13">
        <v>4.4846292947558766</v>
      </c>
      <c r="C175" s="13"/>
      <c r="D175" s="5">
        <v>88480</v>
      </c>
      <c r="E175" s="5">
        <v>21.832000000000001</v>
      </c>
      <c r="F175" s="5">
        <v>25.8</v>
      </c>
      <c r="G175" s="5">
        <v>3.968</v>
      </c>
    </row>
    <row r="176" spans="1:7" x14ac:dyDescent="0.25">
      <c r="A176" s="2" t="s">
        <v>591</v>
      </c>
      <c r="B176" s="13">
        <v>4.4767855730443724</v>
      </c>
      <c r="C176" s="13"/>
      <c r="D176" s="5">
        <v>12643000</v>
      </c>
      <c r="E176" s="5">
        <v>6767.8</v>
      </c>
      <c r="F176" s="5">
        <v>7333.8</v>
      </c>
      <c r="G176" s="5">
        <v>566</v>
      </c>
    </row>
    <row r="177" spans="1:7" x14ac:dyDescent="0.25">
      <c r="A177" s="2" t="s">
        <v>592</v>
      </c>
      <c r="B177" s="13">
        <v>4.4473062889031976</v>
      </c>
      <c r="C177" s="13"/>
      <c r="D177" s="5">
        <v>23295000</v>
      </c>
      <c r="E177" s="5">
        <v>12456</v>
      </c>
      <c r="F177" s="5">
        <v>13492</v>
      </c>
      <c r="G177" s="5">
        <v>1036</v>
      </c>
    </row>
    <row r="178" spans="1:7" x14ac:dyDescent="0.25">
      <c r="A178" s="2" t="s">
        <v>593</v>
      </c>
      <c r="B178" s="13">
        <v>4.3654356040835909</v>
      </c>
      <c r="C178" s="13"/>
      <c r="D178" s="5">
        <v>4789900</v>
      </c>
      <c r="E178" s="5">
        <v>1347.7</v>
      </c>
      <c r="F178" s="5">
        <v>1556.8</v>
      </c>
      <c r="G178" s="5">
        <v>209.09999999999991</v>
      </c>
    </row>
    <row r="179" spans="1:7" x14ac:dyDescent="0.25">
      <c r="A179" s="2" t="s">
        <v>594</v>
      </c>
      <c r="B179" s="13">
        <v>4.3241511851377314</v>
      </c>
      <c r="C179" s="13"/>
      <c r="D179" s="5">
        <v>655620</v>
      </c>
      <c r="E179" s="5">
        <v>198.47</v>
      </c>
      <c r="F179" s="5">
        <v>226.82</v>
      </c>
      <c r="G179" s="5">
        <v>28.349999999999994</v>
      </c>
    </row>
    <row r="180" spans="1:7" x14ac:dyDescent="0.25">
      <c r="A180" s="2" t="s">
        <v>595</v>
      </c>
      <c r="B180" s="13">
        <v>4.2717396647495454</v>
      </c>
      <c r="C180" s="13"/>
      <c r="D180" s="5">
        <v>20343000</v>
      </c>
      <c r="E180" s="5">
        <v>4632.5</v>
      </c>
      <c r="F180" s="5">
        <v>5501.5</v>
      </c>
      <c r="G180" s="5">
        <v>869</v>
      </c>
    </row>
    <row r="181" spans="1:7" x14ac:dyDescent="0.25">
      <c r="A181" s="2" t="s">
        <v>596</v>
      </c>
      <c r="B181" s="13">
        <v>3.9673593413056265</v>
      </c>
      <c r="C181" s="13"/>
      <c r="D181" s="5">
        <v>40808000</v>
      </c>
      <c r="E181" s="5">
        <v>26613</v>
      </c>
      <c r="F181" s="5">
        <v>28232</v>
      </c>
      <c r="G181" s="5">
        <v>1619</v>
      </c>
    </row>
    <row r="182" spans="1:7" x14ac:dyDescent="0.25">
      <c r="A182" s="2" t="s">
        <v>597</v>
      </c>
      <c r="B182" s="13">
        <v>3.8752362948960295</v>
      </c>
      <c r="C182" s="13"/>
      <c r="D182" s="5">
        <v>16399000</v>
      </c>
      <c r="E182" s="5">
        <v>7770.6</v>
      </c>
      <c r="F182" s="5">
        <v>8406.1</v>
      </c>
      <c r="G182" s="5">
        <v>635.5</v>
      </c>
    </row>
    <row r="183" spans="1:7" x14ac:dyDescent="0.25">
      <c r="A183" s="2" t="s">
        <v>598</v>
      </c>
      <c r="B183" s="13">
        <v>3.6515971373712661</v>
      </c>
      <c r="C183" s="13"/>
      <c r="D183" s="5">
        <v>2864500</v>
      </c>
      <c r="E183" s="5">
        <v>1059.2</v>
      </c>
      <c r="F183" s="5">
        <v>1163.8</v>
      </c>
      <c r="G183" s="5">
        <v>104.59999999999991</v>
      </c>
    </row>
    <row r="184" spans="1:7" x14ac:dyDescent="0.25">
      <c r="A184" s="2" t="s">
        <v>599</v>
      </c>
      <c r="B184" s="13">
        <v>3.5932143016162703</v>
      </c>
      <c r="C184" s="13"/>
      <c r="D184" s="5">
        <v>2245900</v>
      </c>
      <c r="E184" s="5">
        <v>1459.4</v>
      </c>
      <c r="F184" s="5">
        <v>1540.1</v>
      </c>
      <c r="G184" s="5">
        <v>80.699999999999818</v>
      </c>
    </row>
    <row r="185" spans="1:7" x14ac:dyDescent="0.25">
      <c r="A185" s="2" t="s">
        <v>600</v>
      </c>
      <c r="B185" s="13">
        <v>3.4872711971386465</v>
      </c>
      <c r="C185" s="13"/>
      <c r="D185" s="5">
        <v>1901200</v>
      </c>
      <c r="E185" s="5">
        <v>1133.9000000000001</v>
      </c>
      <c r="F185" s="5">
        <v>1200.2</v>
      </c>
      <c r="G185" s="5">
        <v>66.299999999999955</v>
      </c>
    </row>
    <row r="186" spans="1:7" x14ac:dyDescent="0.25">
      <c r="A186" s="2" t="s">
        <v>601</v>
      </c>
      <c r="B186" s="13">
        <v>3.4664048865619472</v>
      </c>
      <c r="C186" s="13"/>
      <c r="D186" s="5">
        <v>4584000</v>
      </c>
      <c r="E186" s="5">
        <v>2223.8000000000002</v>
      </c>
      <c r="F186" s="5">
        <v>2382.6999999999998</v>
      </c>
      <c r="G186" s="5">
        <v>158.89999999999964</v>
      </c>
    </row>
    <row r="187" spans="1:7" x14ac:dyDescent="0.25">
      <c r="A187" s="2" t="s">
        <v>602</v>
      </c>
      <c r="B187" s="13">
        <v>2.8721910112359552</v>
      </c>
      <c r="C187" s="13"/>
      <c r="D187" s="5">
        <v>498400</v>
      </c>
      <c r="E187" s="5">
        <v>16.945</v>
      </c>
      <c r="F187" s="5">
        <v>31.26</v>
      </c>
      <c r="G187" s="5">
        <v>14.315000000000001</v>
      </c>
    </row>
    <row r="188" spans="1:7" x14ac:dyDescent="0.25">
      <c r="A188" s="2" t="s">
        <v>603</v>
      </c>
      <c r="B188" s="13">
        <v>2.7686005021805205</v>
      </c>
      <c r="C188" s="13"/>
      <c r="D188" s="5">
        <v>15134000</v>
      </c>
      <c r="E188" s="5">
        <v>10339</v>
      </c>
      <c r="F188" s="5">
        <v>10758</v>
      </c>
      <c r="G188" s="5">
        <v>419</v>
      </c>
    </row>
    <row r="189" spans="1:7" x14ac:dyDescent="0.25">
      <c r="A189" s="2" t="s">
        <v>604</v>
      </c>
      <c r="B189" s="13">
        <v>2.7621702295772779</v>
      </c>
      <c r="C189" s="13"/>
      <c r="D189" s="5">
        <v>911240</v>
      </c>
      <c r="E189" s="5">
        <v>134.61000000000001</v>
      </c>
      <c r="F189" s="5">
        <v>159.78</v>
      </c>
      <c r="G189" s="5">
        <v>25.169999999999987</v>
      </c>
    </row>
    <row r="190" spans="1:7" x14ac:dyDescent="0.25">
      <c r="A190" s="2" t="s">
        <v>605</v>
      </c>
      <c r="B190" s="13">
        <v>2.5833827622393608</v>
      </c>
      <c r="C190" s="13"/>
      <c r="D190" s="5">
        <v>21917000</v>
      </c>
      <c r="E190" s="5">
        <v>9537.7999999999993</v>
      </c>
      <c r="F190" s="5">
        <v>10104</v>
      </c>
      <c r="G190" s="5">
        <v>566.20000000000073</v>
      </c>
    </row>
    <row r="191" spans="1:7" x14ac:dyDescent="0.25">
      <c r="A191" s="2" t="s">
        <v>606</v>
      </c>
      <c r="B191" s="13">
        <v>2.4272843012437564</v>
      </c>
      <c r="C191" s="13"/>
      <c r="D191" s="5">
        <v>102110</v>
      </c>
      <c r="E191" s="5">
        <v>0</v>
      </c>
      <c r="F191" s="5">
        <v>2.4784999999999999</v>
      </c>
      <c r="G191" s="5">
        <v>2.4784999999999999</v>
      </c>
    </row>
    <row r="192" spans="1:7" x14ac:dyDescent="0.25">
      <c r="A192" s="2" t="s">
        <v>607</v>
      </c>
      <c r="B192" s="13">
        <v>2.1879158903380329</v>
      </c>
      <c r="C192" s="13"/>
      <c r="D192" s="5">
        <v>563550</v>
      </c>
      <c r="E192" s="5">
        <v>312.97000000000003</v>
      </c>
      <c r="F192" s="5">
        <v>325.3</v>
      </c>
      <c r="G192" s="5">
        <v>12.329999999999984</v>
      </c>
    </row>
    <row r="193" spans="1:7" x14ac:dyDescent="0.25">
      <c r="A193" s="2" t="s">
        <v>608</v>
      </c>
      <c r="B193" s="13">
        <v>1.5827501896973275</v>
      </c>
      <c r="C193" s="13"/>
      <c r="D193" s="5">
        <v>118610</v>
      </c>
      <c r="E193" s="5">
        <v>8.6277000000000008</v>
      </c>
      <c r="F193" s="5">
        <v>10.505000000000001</v>
      </c>
      <c r="G193" s="5">
        <v>1.8773</v>
      </c>
    </row>
    <row r="194" spans="1:7" x14ac:dyDescent="0.25">
      <c r="A194" s="2" t="s">
        <v>609</v>
      </c>
      <c r="B194" s="13">
        <v>1.5062594840667676</v>
      </c>
      <c r="C194" s="13"/>
      <c r="D194" s="5">
        <v>10544</v>
      </c>
      <c r="E194" s="5">
        <v>0.68864000000000003</v>
      </c>
      <c r="F194" s="5">
        <v>0.84745999999999999</v>
      </c>
      <c r="G194" s="5">
        <v>0.15881999999999996</v>
      </c>
    </row>
    <row r="195" spans="1:7" x14ac:dyDescent="0.25">
      <c r="A195" s="2" t="s">
        <v>610</v>
      </c>
      <c r="B195" s="13">
        <v>1.3651196970829216</v>
      </c>
      <c r="C195" s="13"/>
      <c r="D195" s="5">
        <v>4014300.0000000005</v>
      </c>
      <c r="E195" s="5">
        <v>2877.3</v>
      </c>
      <c r="F195" s="5">
        <v>2932.1</v>
      </c>
      <c r="G195" s="5">
        <v>54.799999999999727</v>
      </c>
    </row>
    <row r="196" spans="1:7" x14ac:dyDescent="0.25">
      <c r="A196" s="2" t="s">
        <v>611</v>
      </c>
      <c r="B196" s="13">
        <v>0.95650136946806974</v>
      </c>
      <c r="C196" s="13"/>
      <c r="D196" s="5">
        <v>55496</v>
      </c>
      <c r="E196" s="5">
        <v>0.46858</v>
      </c>
      <c r="F196" s="5">
        <v>0.99939999999999996</v>
      </c>
      <c r="G196" s="5">
        <v>0.53081999999999996</v>
      </c>
    </row>
    <row r="197" spans="1:7" x14ac:dyDescent="0.25">
      <c r="A197" s="2" t="s">
        <v>612</v>
      </c>
      <c r="B197" s="13">
        <v>0.93971798996877054</v>
      </c>
      <c r="C197" s="13"/>
      <c r="D197" s="5">
        <v>211340</v>
      </c>
      <c r="E197" s="5">
        <v>5.5585000000000004</v>
      </c>
      <c r="F197" s="5">
        <v>7.5445000000000002</v>
      </c>
      <c r="G197" s="5">
        <v>1.9859999999999998</v>
      </c>
    </row>
    <row r="198" spans="1:7" x14ac:dyDescent="0.25">
      <c r="A198" s="2" t="s">
        <v>613</v>
      </c>
      <c r="B198" s="13">
        <v>0.9074653117060778</v>
      </c>
      <c r="C198" s="13"/>
      <c r="D198" s="5">
        <v>102340</v>
      </c>
      <c r="E198" s="5">
        <v>3.8205</v>
      </c>
      <c r="F198" s="5">
        <v>4.7492000000000001</v>
      </c>
      <c r="G198" s="5">
        <v>0.92870000000000008</v>
      </c>
    </row>
    <row r="199" spans="1:7" x14ac:dyDescent="0.25">
      <c r="A199" s="2" t="s">
        <v>614</v>
      </c>
      <c r="B199" s="13">
        <v>0.90637646479220169</v>
      </c>
      <c r="C199" s="13"/>
      <c r="D199" s="5">
        <v>56834</v>
      </c>
      <c r="E199" s="5">
        <v>0</v>
      </c>
      <c r="F199" s="5">
        <v>0.51512999999999998</v>
      </c>
      <c r="G199" s="5">
        <v>0.51512999999999998</v>
      </c>
    </row>
    <row r="202" spans="1:7" ht="13" x14ac:dyDescent="0.3">
      <c r="A202" s="9" t="s">
        <v>639</v>
      </c>
    </row>
    <row r="203" spans="1:7" x14ac:dyDescent="0.25">
      <c r="A203" s="16" t="s">
        <v>640</v>
      </c>
    </row>
  </sheetData>
  <mergeCells count="3">
    <mergeCell ref="B3:B4"/>
    <mergeCell ref="D3:D4"/>
    <mergeCell ref="E3:G3"/>
  </mergeCells>
  <hyperlinks>
    <hyperlink ref="A203" r:id="rId1" xr:uid="{DADC737D-7E01-4DE7-89DC-28B85B4C496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BE2E-7653-40BF-8DEB-E7BA58E88F05}">
  <sheetPr>
    <tabColor theme="5"/>
  </sheetPr>
  <dimension ref="A1:T37"/>
  <sheetViews>
    <sheetView workbookViewId="0">
      <selection activeCell="A4" sqref="A4:B4"/>
    </sheetView>
  </sheetViews>
  <sheetFormatPr defaultRowHeight="12.5" x14ac:dyDescent="0.25"/>
  <cols>
    <col min="1" max="1" width="15.453125" style="2" customWidth="1"/>
    <col min="2" max="16384" width="8.7265625" style="2"/>
  </cols>
  <sheetData>
    <row r="1" spans="1:20" ht="15.5" x14ac:dyDescent="0.25">
      <c r="A1" s="59" t="s">
        <v>652</v>
      </c>
    </row>
    <row r="2" spans="1:20" ht="13" x14ac:dyDescent="0.25">
      <c r="A2" s="56"/>
    </row>
    <row r="3" spans="1:20" ht="13" x14ac:dyDescent="0.25">
      <c r="A3" s="57" t="s">
        <v>653</v>
      </c>
    </row>
    <row r="5" spans="1:20" ht="26" x14ac:dyDescent="0.3">
      <c r="B5" s="55" t="s">
        <v>32</v>
      </c>
      <c r="C5" s="55" t="s">
        <v>641</v>
      </c>
      <c r="D5" s="55" t="s">
        <v>40</v>
      </c>
      <c r="E5" s="55" t="s">
        <v>642</v>
      </c>
      <c r="F5" s="55" t="s">
        <v>643</v>
      </c>
      <c r="G5" s="55" t="s">
        <v>644</v>
      </c>
      <c r="H5" s="55" t="s">
        <v>645</v>
      </c>
      <c r="I5" s="10" t="s">
        <v>646</v>
      </c>
      <c r="J5" s="55" t="s">
        <v>145</v>
      </c>
    </row>
    <row r="6" spans="1:20" x14ac:dyDescent="0.25">
      <c r="A6" s="2" t="s">
        <v>650</v>
      </c>
      <c r="B6" s="14">
        <v>0.16343719677378499</v>
      </c>
      <c r="C6" s="14">
        <v>2.8673901271198437E-2</v>
      </c>
      <c r="D6" s="14">
        <v>0.34397270580138267</v>
      </c>
      <c r="E6" s="14">
        <v>0.16530595792446573</v>
      </c>
      <c r="F6" s="14">
        <v>0.11713687884219377</v>
      </c>
      <c r="G6" s="14">
        <v>5.6944191489612737E-2</v>
      </c>
      <c r="H6" s="14">
        <v>8.7603075706114794E-2</v>
      </c>
      <c r="I6" s="14">
        <v>2.9919853018029394E-2</v>
      </c>
      <c r="J6" s="14">
        <v>7.0062391732175211E-3</v>
      </c>
    </row>
    <row r="7" spans="1:20" x14ac:dyDescent="0.25">
      <c r="A7" s="2" t="s">
        <v>649</v>
      </c>
      <c r="B7" s="14">
        <v>0.50140630012923215</v>
      </c>
      <c r="C7" s="14">
        <v>1.8862398259473421E-2</v>
      </c>
      <c r="D7" s="14">
        <v>0.12309536016599293</v>
      </c>
      <c r="E7" s="14">
        <v>4.0701138193354518E-2</v>
      </c>
      <c r="F7" s="14">
        <v>0.15530878107442314</v>
      </c>
      <c r="G7" s="14">
        <v>5.2935126088381489E-2</v>
      </c>
      <c r="H7" s="14">
        <v>7.9611919585638999E-2</v>
      </c>
      <c r="I7" s="14">
        <v>2.5043549192943632E-2</v>
      </c>
      <c r="J7" s="14">
        <v>3.0354273105598351E-3</v>
      </c>
    </row>
    <row r="8" spans="1:20" x14ac:dyDescent="0.25">
      <c r="A8" s="2" t="s">
        <v>648</v>
      </c>
      <c r="B8" s="14">
        <v>0.52656695538551057</v>
      </c>
      <c r="C8" s="14">
        <v>3.4295697210078982E-2</v>
      </c>
      <c r="D8" s="14">
        <v>0.16481325392769747</v>
      </c>
      <c r="E8" s="14">
        <v>2.1968275007523352E-2</v>
      </c>
      <c r="F8" s="14">
        <v>0.14149230217271169</v>
      </c>
      <c r="G8" s="14">
        <v>5.0667781271000641E-2</v>
      </c>
      <c r="H8" s="14">
        <v>3.8880902929305017E-2</v>
      </c>
      <c r="I8" s="14">
        <v>1.4691790304117566E-2</v>
      </c>
      <c r="J8" s="14">
        <v>6.6230417920546403E-3</v>
      </c>
    </row>
    <row r="9" spans="1:20" x14ac:dyDescent="0.25">
      <c r="A9" s="2" t="s">
        <v>647</v>
      </c>
      <c r="B9" s="14">
        <v>7.3545358886306283E-2</v>
      </c>
      <c r="C9" s="14">
        <v>0.23094748560353703</v>
      </c>
      <c r="D9" s="14">
        <v>0.13619122728120991</v>
      </c>
      <c r="E9" s="14">
        <v>0</v>
      </c>
      <c r="F9" s="14">
        <v>0.53817475108105806</v>
      </c>
      <c r="G9" s="14">
        <v>1.527534908825812E-2</v>
      </c>
      <c r="H9" s="14">
        <v>7.3559256883768263E-5</v>
      </c>
      <c r="I9" s="14">
        <v>4.7454972671049887E-3</v>
      </c>
      <c r="J9" s="14">
        <v>1.0467715356418106E-3</v>
      </c>
    </row>
    <row r="10" spans="1:20" x14ac:dyDescent="0.25">
      <c r="B10" s="14"/>
      <c r="C10" s="14"/>
      <c r="D10" s="14"/>
      <c r="E10" s="14"/>
      <c r="F10" s="14"/>
      <c r="G10" s="14"/>
      <c r="H10" s="14"/>
      <c r="I10" s="14"/>
      <c r="J10" s="14"/>
    </row>
    <row r="11" spans="1:20" x14ac:dyDescent="0.25">
      <c r="B11" s="14"/>
      <c r="C11" s="14"/>
      <c r="D11" s="14"/>
      <c r="E11" s="14"/>
      <c r="F11" s="14"/>
      <c r="G11" s="14"/>
      <c r="H11" s="14"/>
      <c r="I11" s="14"/>
      <c r="J11" s="14"/>
    </row>
    <row r="12" spans="1:20" ht="13" x14ac:dyDescent="0.25">
      <c r="A12" s="57" t="s">
        <v>654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20" ht="13" x14ac:dyDescent="0.25">
      <c r="A13" s="57"/>
      <c r="B13" s="14"/>
      <c r="C13" s="14"/>
      <c r="D13" s="14"/>
      <c r="E13" s="14"/>
      <c r="F13" s="14"/>
      <c r="G13" s="14"/>
      <c r="H13" s="14"/>
      <c r="I13" s="14"/>
      <c r="J13" s="14"/>
    </row>
    <row r="14" spans="1:20" ht="26" x14ac:dyDescent="0.3">
      <c r="B14" s="55" t="s">
        <v>32</v>
      </c>
      <c r="C14" s="55" t="s">
        <v>641</v>
      </c>
      <c r="D14" s="55" t="s">
        <v>40</v>
      </c>
      <c r="E14" s="55" t="s">
        <v>642</v>
      </c>
      <c r="F14" s="55" t="s">
        <v>643</v>
      </c>
      <c r="G14" s="55" t="s">
        <v>644</v>
      </c>
      <c r="H14" s="55" t="s">
        <v>645</v>
      </c>
      <c r="I14" s="10" t="s">
        <v>646</v>
      </c>
      <c r="J14" s="55" t="s">
        <v>145</v>
      </c>
    </row>
    <row r="15" spans="1:20" x14ac:dyDescent="0.25">
      <c r="A15" s="2" t="s">
        <v>1</v>
      </c>
      <c r="B15" s="14">
        <v>0.01</v>
      </c>
      <c r="C15" s="14">
        <v>0.05</v>
      </c>
      <c r="D15" s="14">
        <v>0.45</v>
      </c>
      <c r="E15" s="14">
        <v>0.06</v>
      </c>
      <c r="F15" s="14">
        <v>0.26</v>
      </c>
      <c r="G15" s="14">
        <v>0.02</v>
      </c>
      <c r="H15" s="14">
        <v>0.09</v>
      </c>
      <c r="I15" s="14">
        <v>0.01</v>
      </c>
      <c r="J15" s="14">
        <v>0</v>
      </c>
      <c r="L15" s="58"/>
      <c r="M15" s="58"/>
      <c r="N15" s="58"/>
      <c r="O15" s="58"/>
      <c r="P15" s="58"/>
      <c r="Q15" s="58"/>
      <c r="R15" s="58"/>
      <c r="S15" s="58"/>
      <c r="T15" s="58"/>
    </row>
    <row r="16" spans="1:20" x14ac:dyDescent="0.25">
      <c r="A16" s="2" t="s">
        <v>3</v>
      </c>
      <c r="B16" s="14">
        <v>0.46</v>
      </c>
      <c r="C16" s="14">
        <v>0.01</v>
      </c>
      <c r="D16" s="14">
        <v>0.17</v>
      </c>
      <c r="E16" s="14">
        <v>0</v>
      </c>
      <c r="F16" s="14">
        <v>0.05</v>
      </c>
      <c r="G16" s="14">
        <v>0.15</v>
      </c>
      <c r="H16" s="14">
        <v>0.11</v>
      </c>
      <c r="I16" s="14">
        <v>0.01</v>
      </c>
      <c r="J16" s="14">
        <v>0</v>
      </c>
      <c r="L16" s="58"/>
      <c r="M16" s="58"/>
      <c r="N16" s="58"/>
      <c r="O16" s="58"/>
      <c r="P16" s="58"/>
      <c r="Q16" s="58"/>
      <c r="R16" s="58"/>
      <c r="S16" s="58"/>
      <c r="T16" s="58"/>
    </row>
    <row r="17" spans="1:20" x14ac:dyDescent="0.25">
      <c r="A17" s="2" t="s">
        <v>5</v>
      </c>
      <c r="B17" s="14">
        <v>0.01</v>
      </c>
      <c r="C17" s="14">
        <v>0.01</v>
      </c>
      <c r="D17" s="14">
        <v>0.05</v>
      </c>
      <c r="E17" s="14">
        <v>0.02</v>
      </c>
      <c r="F17" s="14">
        <v>0.6</v>
      </c>
      <c r="G17" s="14">
        <v>7.0000000000000007E-2</v>
      </c>
      <c r="H17" s="14">
        <v>0.13</v>
      </c>
      <c r="I17" s="14">
        <v>0.08</v>
      </c>
      <c r="J17" s="14">
        <v>0</v>
      </c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5">
      <c r="A18" s="2" t="s">
        <v>6</v>
      </c>
      <c r="B18" s="14">
        <v>0.03</v>
      </c>
      <c r="C18" s="14">
        <v>0</v>
      </c>
      <c r="D18" s="14">
        <v>0.15</v>
      </c>
      <c r="E18" s="14">
        <v>0.14000000000000001</v>
      </c>
      <c r="F18" s="14">
        <v>0.56000000000000005</v>
      </c>
      <c r="G18" s="14">
        <v>0.01</v>
      </c>
      <c r="H18" s="14">
        <v>0.06</v>
      </c>
      <c r="I18" s="14">
        <v>0.01</v>
      </c>
      <c r="J18" s="14">
        <v>0</v>
      </c>
      <c r="L18" s="58"/>
      <c r="M18" s="58"/>
      <c r="N18" s="58"/>
      <c r="O18" s="58"/>
      <c r="P18" s="58"/>
      <c r="Q18" s="58"/>
      <c r="R18" s="58"/>
      <c r="S18" s="58"/>
      <c r="T18" s="58"/>
    </row>
    <row r="19" spans="1:20" x14ac:dyDescent="0.25">
      <c r="A19" s="2" t="s">
        <v>651</v>
      </c>
      <c r="B19" s="14">
        <v>0.61</v>
      </c>
      <c r="C19" s="14">
        <v>0</v>
      </c>
      <c r="D19" s="14">
        <v>0.03</v>
      </c>
      <c r="E19" s="14">
        <v>0.04</v>
      </c>
      <c r="F19" s="14">
        <v>0.12</v>
      </c>
      <c r="G19" s="14">
        <v>0.06</v>
      </c>
      <c r="H19" s="14">
        <v>0.09</v>
      </c>
      <c r="I19" s="14">
        <v>0.02</v>
      </c>
      <c r="J19" s="14">
        <v>0</v>
      </c>
      <c r="L19" s="58"/>
      <c r="M19" s="58"/>
      <c r="N19" s="58"/>
      <c r="O19" s="58"/>
      <c r="P19" s="58"/>
      <c r="Q19" s="58"/>
      <c r="R19" s="58"/>
      <c r="S19" s="58"/>
      <c r="T19" s="58"/>
    </row>
    <row r="20" spans="1:20" x14ac:dyDescent="0.25">
      <c r="A20" s="2" t="s">
        <v>8</v>
      </c>
      <c r="B20" s="14">
        <v>0</v>
      </c>
      <c r="C20" s="14">
        <v>0.01</v>
      </c>
      <c r="D20" s="14">
        <v>0.05</v>
      </c>
      <c r="E20" s="14">
        <v>0.64</v>
      </c>
      <c r="F20" s="14">
        <v>0.1</v>
      </c>
      <c r="G20" s="14">
        <v>0.04</v>
      </c>
      <c r="H20" s="14">
        <v>0.09</v>
      </c>
      <c r="I20" s="14">
        <v>0.02</v>
      </c>
      <c r="J20" s="14">
        <v>0</v>
      </c>
      <c r="L20" s="58"/>
      <c r="M20" s="58"/>
      <c r="N20" s="58"/>
      <c r="O20" s="58"/>
      <c r="P20" s="58"/>
      <c r="Q20" s="58"/>
      <c r="R20" s="58"/>
      <c r="S20" s="58"/>
      <c r="T20" s="58"/>
    </row>
    <row r="21" spans="1:20" x14ac:dyDescent="0.25">
      <c r="A21" s="2" t="s">
        <v>9</v>
      </c>
      <c r="B21" s="14">
        <v>0.26</v>
      </c>
      <c r="C21" s="14">
        <v>0.01</v>
      </c>
      <c r="D21" s="14">
        <v>0.15</v>
      </c>
      <c r="E21" s="14">
        <v>0.01</v>
      </c>
      <c r="F21" s="14">
        <v>0.03</v>
      </c>
      <c r="G21" s="14">
        <v>0.12</v>
      </c>
      <c r="H21" s="14">
        <v>0.27</v>
      </c>
      <c r="I21" s="14">
        <v>0.1</v>
      </c>
      <c r="J21" s="14">
        <v>0</v>
      </c>
      <c r="L21" s="58"/>
      <c r="M21" s="58"/>
      <c r="N21" s="58"/>
      <c r="O21" s="58"/>
      <c r="P21" s="58"/>
      <c r="Q21" s="58"/>
      <c r="R21" s="58"/>
      <c r="S21" s="58"/>
      <c r="T21" s="58"/>
    </row>
    <row r="22" spans="1:20" x14ac:dyDescent="0.25">
      <c r="A22" s="2" t="s">
        <v>10</v>
      </c>
      <c r="B22" s="14">
        <v>0.74</v>
      </c>
      <c r="C22" s="14">
        <v>0</v>
      </c>
      <c r="D22" s="14">
        <v>0.02</v>
      </c>
      <c r="E22" s="14">
        <v>0.02</v>
      </c>
      <c r="F22" s="14">
        <v>7.0000000000000007E-2</v>
      </c>
      <c r="G22" s="14">
        <v>0.05</v>
      </c>
      <c r="H22" s="14">
        <v>0.04</v>
      </c>
      <c r="I22" s="14">
        <v>0.02</v>
      </c>
      <c r="J22" s="14">
        <v>0</v>
      </c>
      <c r="L22" s="58"/>
      <c r="M22" s="58"/>
      <c r="N22" s="58"/>
      <c r="O22" s="58"/>
      <c r="P22" s="58"/>
      <c r="Q22" s="58"/>
      <c r="R22" s="58"/>
      <c r="S22" s="58"/>
      <c r="T22" s="58"/>
    </row>
    <row r="23" spans="1:20" x14ac:dyDescent="0.25">
      <c r="A23" s="2" t="s">
        <v>11</v>
      </c>
      <c r="B23" s="14">
        <v>0.69</v>
      </c>
      <c r="C23" s="14">
        <v>0.01</v>
      </c>
      <c r="D23" s="14">
        <v>0.12</v>
      </c>
      <c r="E23" s="14">
        <v>0</v>
      </c>
      <c r="F23" s="14">
        <v>0.05</v>
      </c>
      <c r="G23" s="14">
        <v>0</v>
      </c>
      <c r="H23" s="14">
        <v>0</v>
      </c>
      <c r="I23" s="14">
        <v>0.06</v>
      </c>
      <c r="J23" s="14">
        <v>0.03</v>
      </c>
      <c r="L23" s="58"/>
      <c r="M23" s="58"/>
      <c r="N23" s="58"/>
      <c r="O23" s="58"/>
      <c r="P23" s="58"/>
      <c r="Q23" s="58"/>
      <c r="R23" s="58"/>
      <c r="S23" s="58"/>
      <c r="T23" s="58"/>
    </row>
    <row r="24" spans="1:20" x14ac:dyDescent="0.25">
      <c r="A24" s="2" t="s">
        <v>13</v>
      </c>
      <c r="B24" s="14">
        <v>0.05</v>
      </c>
      <c r="C24" s="14">
        <v>0.03</v>
      </c>
      <c r="D24" s="14">
        <v>0.45</v>
      </c>
      <c r="E24" s="14">
        <v>0</v>
      </c>
      <c r="F24" s="14">
        <v>0.15</v>
      </c>
      <c r="G24" s="14">
        <v>0.11</v>
      </c>
      <c r="H24" s="14">
        <v>0.08</v>
      </c>
      <c r="I24" s="14">
        <v>0.06</v>
      </c>
      <c r="J24" s="14">
        <v>0.02</v>
      </c>
      <c r="L24" s="58"/>
      <c r="M24" s="58"/>
      <c r="N24" s="58"/>
      <c r="O24" s="58"/>
      <c r="P24" s="58"/>
      <c r="Q24" s="58"/>
      <c r="R24" s="58"/>
      <c r="S24" s="58"/>
      <c r="T24" s="58"/>
    </row>
    <row r="25" spans="1:20" x14ac:dyDescent="0.25">
      <c r="A25" s="2" t="s">
        <v>14</v>
      </c>
      <c r="B25" s="14">
        <v>0.28000000000000003</v>
      </c>
      <c r="C25" s="14">
        <v>0.03</v>
      </c>
      <c r="D25" s="14">
        <v>0.33</v>
      </c>
      <c r="E25" s="14">
        <v>0.08</v>
      </c>
      <c r="F25" s="14">
        <v>7.0000000000000007E-2</v>
      </c>
      <c r="G25" s="14">
        <v>0.09</v>
      </c>
      <c r="H25" s="14">
        <v>0.01</v>
      </c>
      <c r="I25" s="14">
        <v>0.06</v>
      </c>
      <c r="J25" s="14">
        <v>0.01</v>
      </c>
      <c r="L25" s="58"/>
      <c r="M25" s="58"/>
      <c r="N25" s="58"/>
      <c r="O25" s="58"/>
      <c r="P25" s="58"/>
      <c r="Q25" s="58"/>
      <c r="R25" s="58"/>
      <c r="S25" s="58"/>
      <c r="T25" s="58"/>
    </row>
    <row r="26" spans="1:20" x14ac:dyDescent="0.25">
      <c r="A26" s="2" t="s">
        <v>94</v>
      </c>
      <c r="B26" s="14">
        <v>0.33</v>
      </c>
      <c r="C26" s="14">
        <v>0.01</v>
      </c>
      <c r="D26" s="14">
        <v>0.26</v>
      </c>
      <c r="E26" s="14">
        <v>0.28999999999999998</v>
      </c>
      <c r="F26" s="14">
        <v>0</v>
      </c>
      <c r="G26" s="14">
        <v>0.04</v>
      </c>
      <c r="H26" s="14">
        <v>0</v>
      </c>
      <c r="I26" s="14">
        <v>0.01</v>
      </c>
      <c r="J26" s="14">
        <v>0</v>
      </c>
      <c r="L26" s="58"/>
      <c r="M26" s="58"/>
      <c r="N26" s="58"/>
      <c r="O26" s="58"/>
      <c r="P26" s="58"/>
      <c r="Q26" s="58"/>
      <c r="R26" s="58"/>
      <c r="S26" s="58"/>
      <c r="T26" s="58"/>
    </row>
    <row r="27" spans="1:20" x14ac:dyDescent="0.25">
      <c r="A27" s="2" t="s">
        <v>15</v>
      </c>
      <c r="B27" s="14">
        <v>0.08</v>
      </c>
      <c r="C27" s="14">
        <v>7.0000000000000007E-2</v>
      </c>
      <c r="D27" s="14">
        <v>0.6</v>
      </c>
      <c r="E27" s="14">
        <v>0.03</v>
      </c>
      <c r="F27" s="14">
        <v>0.05</v>
      </c>
      <c r="G27" s="14">
        <v>0.06</v>
      </c>
      <c r="H27" s="14">
        <v>0.05</v>
      </c>
      <c r="I27" s="14">
        <v>0</v>
      </c>
      <c r="J27" s="14">
        <v>0.02</v>
      </c>
      <c r="L27" s="58"/>
      <c r="M27" s="58"/>
      <c r="N27" s="58"/>
      <c r="O27" s="58"/>
      <c r="P27" s="58"/>
      <c r="Q27" s="58"/>
      <c r="R27" s="58"/>
      <c r="S27" s="58"/>
      <c r="T27" s="58"/>
    </row>
    <row r="28" spans="1:20" x14ac:dyDescent="0.25">
      <c r="A28" s="2" t="s">
        <v>656</v>
      </c>
      <c r="B28" s="14">
        <v>0.35</v>
      </c>
      <c r="C28" s="14">
        <v>0</v>
      </c>
      <c r="D28" s="14">
        <v>0.2</v>
      </c>
      <c r="E28" s="14">
        <v>0</v>
      </c>
      <c r="F28" s="14">
        <v>0.19</v>
      </c>
      <c r="G28" s="14">
        <v>0.06</v>
      </c>
      <c r="H28" s="14">
        <v>0.1</v>
      </c>
      <c r="I28" s="14">
        <v>0.02</v>
      </c>
      <c r="J28" s="14">
        <v>0.03</v>
      </c>
      <c r="L28" s="58"/>
      <c r="M28" s="58"/>
      <c r="N28" s="58"/>
      <c r="O28" s="58"/>
      <c r="P28" s="58"/>
      <c r="Q28" s="58"/>
      <c r="R28" s="58"/>
      <c r="S28" s="58"/>
      <c r="T28" s="58"/>
    </row>
    <row r="29" spans="1:20" x14ac:dyDescent="0.25">
      <c r="A29" s="2" t="s">
        <v>16</v>
      </c>
      <c r="B29" s="14">
        <v>0.18</v>
      </c>
      <c r="C29" s="14">
        <v>0</v>
      </c>
      <c r="D29" s="14">
        <v>0.44</v>
      </c>
      <c r="E29" s="14">
        <v>0.18</v>
      </c>
      <c r="F29" s="14">
        <v>0.17</v>
      </c>
      <c r="G29" s="14">
        <v>0</v>
      </c>
      <c r="H29" s="14">
        <v>0</v>
      </c>
      <c r="I29" s="14">
        <v>0</v>
      </c>
      <c r="J29" s="14">
        <v>0</v>
      </c>
      <c r="L29" s="58"/>
      <c r="M29" s="58"/>
      <c r="N29" s="58"/>
      <c r="O29" s="58"/>
      <c r="P29" s="58"/>
      <c r="Q29" s="58"/>
      <c r="R29" s="58"/>
      <c r="S29" s="58"/>
      <c r="T29" s="58"/>
    </row>
    <row r="30" spans="1:20" x14ac:dyDescent="0.25">
      <c r="A30" s="2" t="s">
        <v>18</v>
      </c>
      <c r="B30" s="14">
        <v>0</v>
      </c>
      <c r="C30" s="14">
        <v>0.41</v>
      </c>
      <c r="D30" s="14">
        <v>0.57999999999999996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L30" s="58"/>
      <c r="M30" s="58"/>
      <c r="N30" s="58"/>
      <c r="O30" s="58"/>
      <c r="P30" s="58"/>
      <c r="Q30" s="58"/>
      <c r="R30" s="58"/>
      <c r="S30" s="58"/>
      <c r="T30" s="58"/>
    </row>
    <row r="31" spans="1:20" x14ac:dyDescent="0.25">
      <c r="A31" s="2" t="s">
        <v>19</v>
      </c>
      <c r="B31" s="14">
        <v>0.83</v>
      </c>
      <c r="C31" s="14">
        <v>0.03</v>
      </c>
      <c r="D31" s="14">
        <v>0</v>
      </c>
      <c r="E31" s="14">
        <v>0.03</v>
      </c>
      <c r="F31" s="14">
        <v>0</v>
      </c>
      <c r="G31" s="14">
        <v>0.03</v>
      </c>
      <c r="H31" s="14">
        <v>0.05</v>
      </c>
      <c r="I31" s="14">
        <v>0</v>
      </c>
      <c r="J31" s="14">
        <v>0</v>
      </c>
      <c r="L31" s="58"/>
      <c r="M31" s="58"/>
      <c r="N31" s="58"/>
      <c r="O31" s="58"/>
      <c r="P31" s="58"/>
      <c r="Q31" s="58"/>
      <c r="R31" s="58"/>
      <c r="S31" s="58"/>
      <c r="T31" s="58"/>
    </row>
    <row r="32" spans="1:20" x14ac:dyDescent="0.25">
      <c r="A32" s="2" t="s">
        <v>125</v>
      </c>
      <c r="B32" s="14">
        <v>0.01</v>
      </c>
      <c r="C32" s="14">
        <v>0</v>
      </c>
      <c r="D32" s="14">
        <v>0.35</v>
      </c>
      <c r="E32" s="14">
        <v>0.13</v>
      </c>
      <c r="F32" s="14">
        <v>0.01</v>
      </c>
      <c r="G32" s="14">
        <v>0.04</v>
      </c>
      <c r="H32" s="14">
        <v>0.28000000000000003</v>
      </c>
      <c r="I32" s="14">
        <v>0.13</v>
      </c>
      <c r="J32" s="14">
        <v>0</v>
      </c>
      <c r="L32" s="58"/>
      <c r="M32" s="58"/>
      <c r="N32" s="58"/>
      <c r="O32" s="58"/>
      <c r="P32" s="58"/>
      <c r="Q32" s="58"/>
      <c r="R32" s="58"/>
      <c r="S32" s="58"/>
      <c r="T32" s="58"/>
    </row>
    <row r="33" spans="1:20" x14ac:dyDescent="0.25">
      <c r="A33" s="2" t="s">
        <v>23</v>
      </c>
      <c r="B33" s="14">
        <v>0.16</v>
      </c>
      <c r="C33" s="14">
        <v>0</v>
      </c>
      <c r="D33" s="14">
        <v>0.42</v>
      </c>
      <c r="E33" s="14">
        <v>0.18</v>
      </c>
      <c r="F33" s="14">
        <v>0.05</v>
      </c>
      <c r="G33" s="14">
        <v>0.04</v>
      </c>
      <c r="H33" s="14">
        <v>0.09</v>
      </c>
      <c r="I33" s="14">
        <v>0.01</v>
      </c>
      <c r="J33" s="14">
        <v>0</v>
      </c>
      <c r="L33" s="58"/>
      <c r="M33" s="58"/>
      <c r="N33" s="58"/>
      <c r="O33" s="58"/>
      <c r="P33" s="58"/>
      <c r="Q33" s="58"/>
      <c r="R33" s="58"/>
      <c r="S33" s="58"/>
      <c r="T33" s="58"/>
    </row>
    <row r="36" spans="1:20" ht="13" x14ac:dyDescent="0.3">
      <c r="A36" s="9" t="s">
        <v>655</v>
      </c>
    </row>
    <row r="37" spans="1:20" x14ac:dyDescent="0.25">
      <c r="A37" s="16" t="s">
        <v>130</v>
      </c>
    </row>
  </sheetData>
  <sortState xmlns:xlrd2="http://schemas.microsoft.com/office/spreadsheetml/2017/richdata2" ref="A15:J33">
    <sortCondition ref="A15:A33"/>
  </sortState>
  <hyperlinks>
    <hyperlink ref="A37" r:id="rId1" xr:uid="{234E7DA7-DBF9-4780-AE16-CABEDDDF3F8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D146-B722-4E0C-BF76-848140A3F0D0}">
  <sheetPr>
    <tabColor theme="7"/>
  </sheetPr>
  <dimension ref="A1:E39"/>
  <sheetViews>
    <sheetView workbookViewId="0">
      <selection activeCell="E131" sqref="E131"/>
    </sheetView>
  </sheetViews>
  <sheetFormatPr defaultRowHeight="12.5" x14ac:dyDescent="0.25"/>
  <cols>
    <col min="1" max="1" width="8" style="2" customWidth="1"/>
    <col min="2" max="2" width="23" style="2" customWidth="1"/>
    <col min="3" max="3" width="6.54296875" style="2" customWidth="1"/>
    <col min="4" max="4" width="7.7265625" style="2" customWidth="1"/>
    <col min="5" max="5" width="6.7265625" style="2" customWidth="1"/>
    <col min="6" max="16384" width="8.7265625" style="2"/>
  </cols>
  <sheetData>
    <row r="1" spans="1:5" ht="15.5" x14ac:dyDescent="0.35">
      <c r="A1" s="18" t="s">
        <v>665</v>
      </c>
    </row>
    <row r="4" spans="1:5" ht="13" x14ac:dyDescent="0.3">
      <c r="A4" s="9" t="s">
        <v>666</v>
      </c>
    </row>
    <row r="5" spans="1:5" ht="13" x14ac:dyDescent="0.3">
      <c r="A5" s="9"/>
    </row>
    <row r="6" spans="1:5" x14ac:dyDescent="0.25">
      <c r="C6" s="2" t="s">
        <v>657</v>
      </c>
      <c r="D6" s="2" t="s">
        <v>658</v>
      </c>
      <c r="E6" s="2" t="s">
        <v>659</v>
      </c>
    </row>
    <row r="7" spans="1:5" x14ac:dyDescent="0.25">
      <c r="A7" s="2" t="s">
        <v>32</v>
      </c>
      <c r="B7" s="2" t="s">
        <v>667</v>
      </c>
      <c r="C7" s="30">
        <v>5.0999999999999996</v>
      </c>
      <c r="D7" s="30">
        <v>5.916666666666667</v>
      </c>
      <c r="E7" s="30">
        <v>7.25</v>
      </c>
    </row>
    <row r="8" spans="1:5" x14ac:dyDescent="0.25">
      <c r="B8" s="2" t="s">
        <v>668</v>
      </c>
      <c r="C8" s="30">
        <v>11.2</v>
      </c>
      <c r="D8" s="30">
        <v>12.026666666666666</v>
      </c>
      <c r="E8" s="30">
        <v>13.48</v>
      </c>
    </row>
    <row r="9" spans="1:5" x14ac:dyDescent="0.25">
      <c r="C9" s="30"/>
      <c r="D9" s="30"/>
      <c r="E9" s="30"/>
    </row>
    <row r="10" spans="1:5" x14ac:dyDescent="0.25">
      <c r="A10" s="2" t="s">
        <v>40</v>
      </c>
      <c r="B10" s="2" t="s">
        <v>667</v>
      </c>
      <c r="C10" s="30">
        <v>0.93</v>
      </c>
      <c r="D10" s="30">
        <v>1.9666666666666668</v>
      </c>
      <c r="E10" s="30">
        <v>2.9</v>
      </c>
    </row>
    <row r="11" spans="1:5" x14ac:dyDescent="0.25">
      <c r="B11" s="2" t="s">
        <v>668</v>
      </c>
      <c r="C11" s="30">
        <v>1.3</v>
      </c>
      <c r="D11" s="30">
        <v>2.5449999999999999</v>
      </c>
      <c r="E11" s="30">
        <v>4.0999999999999996</v>
      </c>
    </row>
    <row r="12" spans="1:5" x14ac:dyDescent="0.25">
      <c r="C12" s="30"/>
      <c r="D12" s="30"/>
      <c r="E12" s="30"/>
    </row>
    <row r="13" spans="1:5" x14ac:dyDescent="0.25">
      <c r="A13" s="2" t="s">
        <v>660</v>
      </c>
      <c r="B13" s="2" t="s">
        <v>667</v>
      </c>
      <c r="C13" s="30">
        <v>6.7</v>
      </c>
      <c r="D13" s="30">
        <v>7.7600000000000007</v>
      </c>
      <c r="E13" s="30">
        <v>9.8800000000000008</v>
      </c>
    </row>
    <row r="14" spans="1:5" x14ac:dyDescent="0.25">
      <c r="B14" s="2" t="s">
        <v>668</v>
      </c>
      <c r="C14" s="30">
        <v>5.28</v>
      </c>
      <c r="D14" s="30">
        <v>18.113999999999997</v>
      </c>
      <c r="E14" s="30">
        <v>27.64</v>
      </c>
    </row>
    <row r="15" spans="1:5" x14ac:dyDescent="0.25">
      <c r="C15" s="30"/>
      <c r="D15" s="30"/>
      <c r="E15" s="30"/>
    </row>
    <row r="16" spans="1:5" x14ac:dyDescent="0.25">
      <c r="A16" s="2" t="s">
        <v>645</v>
      </c>
      <c r="B16" s="2" t="s">
        <v>667</v>
      </c>
      <c r="C16" s="30">
        <v>8.5</v>
      </c>
      <c r="D16" s="30">
        <v>11.4275</v>
      </c>
      <c r="E16" s="30">
        <v>14.43</v>
      </c>
    </row>
    <row r="17" spans="1:5" x14ac:dyDescent="0.25">
      <c r="B17" s="2" t="s">
        <v>668</v>
      </c>
      <c r="C17" s="30">
        <v>4.25</v>
      </c>
      <c r="D17" s="30">
        <v>5.3666666666666671</v>
      </c>
      <c r="E17" s="30">
        <v>8.18</v>
      </c>
    </row>
    <row r="18" spans="1:5" x14ac:dyDescent="0.25">
      <c r="C18" s="30"/>
      <c r="D18" s="30"/>
      <c r="E18" s="30"/>
    </row>
    <row r="19" spans="1:5" x14ac:dyDescent="0.25">
      <c r="C19" s="30"/>
      <c r="D19" s="30"/>
      <c r="E19" s="30"/>
    </row>
    <row r="20" spans="1:5" ht="13" x14ac:dyDescent="0.3">
      <c r="A20" s="9" t="s">
        <v>669</v>
      </c>
      <c r="C20" s="30"/>
      <c r="D20" s="30"/>
      <c r="E20" s="30"/>
    </row>
    <row r="21" spans="1:5" x14ac:dyDescent="0.25">
      <c r="C21" s="30"/>
      <c r="D21" s="30"/>
      <c r="E21" s="30"/>
    </row>
    <row r="22" spans="1:5" x14ac:dyDescent="0.25">
      <c r="C22" s="30" t="s">
        <v>657</v>
      </c>
      <c r="D22" s="30" t="s">
        <v>658</v>
      </c>
      <c r="E22" s="30" t="s">
        <v>659</v>
      </c>
    </row>
    <row r="23" spans="1:5" x14ac:dyDescent="0.25">
      <c r="B23" s="2" t="s">
        <v>661</v>
      </c>
      <c r="C23" s="30">
        <v>0.14000000000000001</v>
      </c>
      <c r="D23" s="30">
        <v>0.15500000000000003</v>
      </c>
      <c r="E23" s="30">
        <v>0.18</v>
      </c>
    </row>
    <row r="24" spans="1:5" x14ac:dyDescent="0.25">
      <c r="B24" s="2" t="s">
        <v>662</v>
      </c>
      <c r="C24" s="30">
        <v>0.14000000000000001</v>
      </c>
      <c r="D24" s="30">
        <v>0.14000000000000001</v>
      </c>
      <c r="E24" s="30">
        <v>0.14000000000000001</v>
      </c>
    </row>
    <row r="25" spans="1:5" x14ac:dyDescent="0.25">
      <c r="B25" s="2" t="s">
        <v>663</v>
      </c>
      <c r="C25" s="30">
        <v>0.1</v>
      </c>
      <c r="D25" s="30">
        <v>0.52200000000000002</v>
      </c>
      <c r="E25" s="30">
        <v>1.05</v>
      </c>
    </row>
    <row r="26" spans="1:5" x14ac:dyDescent="0.25">
      <c r="B26" s="2" t="s">
        <v>664</v>
      </c>
      <c r="C26" s="30">
        <v>0.14000000000000001</v>
      </c>
      <c r="D26" s="30">
        <v>0.3833333333333333</v>
      </c>
      <c r="E26" s="30">
        <v>0.82</v>
      </c>
    </row>
    <row r="27" spans="1:5" x14ac:dyDescent="0.25">
      <c r="C27" s="30"/>
      <c r="D27" s="30"/>
      <c r="E27" s="30"/>
    </row>
    <row r="28" spans="1:5" x14ac:dyDescent="0.25">
      <c r="C28" s="30"/>
      <c r="D28" s="30"/>
      <c r="E28" s="30"/>
    </row>
    <row r="29" spans="1:5" ht="13" x14ac:dyDescent="0.3">
      <c r="A29" s="9" t="s">
        <v>670</v>
      </c>
      <c r="C29" s="30"/>
      <c r="D29" s="30"/>
      <c r="E29" s="30"/>
    </row>
    <row r="30" spans="1:5" x14ac:dyDescent="0.25">
      <c r="C30" s="30"/>
      <c r="D30" s="30"/>
      <c r="E30" s="30"/>
    </row>
    <row r="31" spans="1:5" x14ac:dyDescent="0.25">
      <c r="C31" s="30" t="s">
        <v>657</v>
      </c>
      <c r="D31" s="30" t="s">
        <v>658</v>
      </c>
      <c r="E31" s="30" t="s">
        <v>659</v>
      </c>
    </row>
    <row r="32" spans="1:5" x14ac:dyDescent="0.25">
      <c r="B32" s="2" t="s">
        <v>661</v>
      </c>
      <c r="C32" s="30">
        <v>1.6</v>
      </c>
      <c r="D32" s="30">
        <v>5.1749999999999998</v>
      </c>
      <c r="E32" s="30">
        <v>12.8</v>
      </c>
    </row>
    <row r="33" spans="1:5" x14ac:dyDescent="0.25">
      <c r="B33" s="2" t="s">
        <v>662</v>
      </c>
      <c r="C33" s="30">
        <v>0.8</v>
      </c>
      <c r="D33" s="30">
        <v>4.5250000000000004</v>
      </c>
      <c r="E33" s="30">
        <v>12.7</v>
      </c>
    </row>
    <row r="34" spans="1:5" x14ac:dyDescent="0.25">
      <c r="B34" s="2" t="s">
        <v>663</v>
      </c>
      <c r="C34" s="30">
        <v>5.0999999999999996</v>
      </c>
      <c r="D34" s="30">
        <v>10.033333333333333</v>
      </c>
      <c r="E34" s="30">
        <v>16.2</v>
      </c>
    </row>
    <row r="35" spans="1:5" x14ac:dyDescent="0.25">
      <c r="B35" s="2" t="s">
        <v>664</v>
      </c>
      <c r="C35" s="30">
        <v>3.5</v>
      </c>
      <c r="D35" s="30">
        <v>13.937499999999998</v>
      </c>
      <c r="E35" s="30">
        <v>32.9</v>
      </c>
    </row>
    <row r="38" spans="1:5" ht="13" x14ac:dyDescent="0.3">
      <c r="A38" s="9" t="s">
        <v>672</v>
      </c>
    </row>
    <row r="39" spans="1:5" x14ac:dyDescent="0.25">
      <c r="A39" s="16" t="s">
        <v>671</v>
      </c>
    </row>
  </sheetData>
  <hyperlinks>
    <hyperlink ref="A39" r:id="rId1" xr:uid="{BF4306A7-9089-45ED-AEE2-6F6CD5E666A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BA34-DB94-4503-876D-E35550115CF9}">
  <sheetPr>
    <tabColor theme="7"/>
  </sheetPr>
  <dimension ref="A1:H35"/>
  <sheetViews>
    <sheetView topLeftCell="A12" workbookViewId="0">
      <selection activeCell="E131" sqref="E131"/>
    </sheetView>
  </sheetViews>
  <sheetFormatPr defaultRowHeight="12.5" x14ac:dyDescent="0.25"/>
  <cols>
    <col min="1" max="1" width="23.7265625" style="2" customWidth="1"/>
    <col min="2" max="2" width="9.08984375" style="2" bestFit="1" customWidth="1"/>
    <col min="3" max="3" width="10.08984375" style="2" bestFit="1" customWidth="1"/>
    <col min="4" max="5" width="9.08984375" style="2" bestFit="1" customWidth="1"/>
    <col min="6" max="6" width="8.81640625" style="2" bestFit="1" customWidth="1"/>
    <col min="7" max="7" width="8.7265625" style="2"/>
    <col min="8" max="8" width="12.54296875" style="2" bestFit="1" customWidth="1"/>
    <col min="9" max="16384" width="8.7265625" style="2"/>
  </cols>
  <sheetData>
    <row r="1" spans="1:8" ht="15.5" x14ac:dyDescent="0.35">
      <c r="A1" s="18" t="s">
        <v>690</v>
      </c>
    </row>
    <row r="4" spans="1:8" ht="13" x14ac:dyDescent="0.3">
      <c r="A4" s="9" t="s">
        <v>689</v>
      </c>
    </row>
    <row r="6" spans="1:8" x14ac:dyDescent="0.25">
      <c r="B6" s="2" t="s">
        <v>673</v>
      </c>
      <c r="C6" s="2" t="s">
        <v>674</v>
      </c>
      <c r="D6" s="2" t="s">
        <v>675</v>
      </c>
      <c r="E6" s="2" t="s">
        <v>676</v>
      </c>
      <c r="F6" s="2" t="s">
        <v>677</v>
      </c>
      <c r="H6" s="2" t="s">
        <v>678</v>
      </c>
    </row>
    <row r="7" spans="1:8" x14ac:dyDescent="0.25">
      <c r="A7" s="2" t="s">
        <v>679</v>
      </c>
      <c r="B7" s="5">
        <v>100</v>
      </c>
      <c r="C7" s="5">
        <v>1900</v>
      </c>
      <c r="D7" s="5">
        <v>70.833333333333329</v>
      </c>
      <c r="E7" s="5">
        <v>204.00000000000003</v>
      </c>
      <c r="F7" s="5">
        <v>19.736111111111111</v>
      </c>
      <c r="H7" s="5">
        <v>253675</v>
      </c>
    </row>
    <row r="8" spans="1:8" x14ac:dyDescent="0.25">
      <c r="A8" s="2" t="s">
        <v>680</v>
      </c>
      <c r="B8" s="5">
        <v>50</v>
      </c>
      <c r="C8" s="5">
        <v>1100</v>
      </c>
      <c r="D8" s="5">
        <v>9.4444444444444429</v>
      </c>
      <c r="E8" s="5">
        <v>84.000000000000014</v>
      </c>
      <c r="F8" s="5">
        <v>22.05</v>
      </c>
      <c r="H8" s="5">
        <v>257436</v>
      </c>
    </row>
    <row r="9" spans="1:8" x14ac:dyDescent="0.25">
      <c r="A9" s="2" t="s">
        <v>203</v>
      </c>
      <c r="B9" s="5">
        <v>100</v>
      </c>
      <c r="C9" s="5">
        <v>600</v>
      </c>
      <c r="D9" s="5">
        <v>80.277777777777757</v>
      </c>
      <c r="E9" s="5">
        <v>132</v>
      </c>
      <c r="F9" s="5">
        <v>26.95</v>
      </c>
      <c r="H9" s="5">
        <v>313059</v>
      </c>
    </row>
    <row r="10" spans="1:8" x14ac:dyDescent="0.25">
      <c r="A10" s="2" t="s">
        <v>681</v>
      </c>
      <c r="B10" s="5">
        <v>200</v>
      </c>
      <c r="C10" s="5">
        <v>1600</v>
      </c>
      <c r="D10" s="5">
        <v>28.333333333333357</v>
      </c>
      <c r="E10" s="5">
        <v>72</v>
      </c>
      <c r="F10" s="5">
        <v>41.650000000000006</v>
      </c>
      <c r="H10" s="5">
        <v>577418</v>
      </c>
    </row>
    <row r="11" spans="1:8" x14ac:dyDescent="0.25">
      <c r="A11" s="2" t="s">
        <v>7</v>
      </c>
      <c r="B11" s="5">
        <v>3300</v>
      </c>
      <c r="C11" s="5">
        <v>1200</v>
      </c>
      <c r="D11" s="5">
        <v>799</v>
      </c>
      <c r="E11" s="5">
        <v>108</v>
      </c>
      <c r="F11" s="5">
        <v>19.055555555555557</v>
      </c>
      <c r="H11" s="5">
        <v>774608</v>
      </c>
    </row>
    <row r="12" spans="1:8" x14ac:dyDescent="0.25">
      <c r="A12" s="2" t="s">
        <v>10</v>
      </c>
      <c r="B12" s="5">
        <v>1600</v>
      </c>
      <c r="C12" s="5">
        <v>800</v>
      </c>
      <c r="D12" s="5">
        <v>442</v>
      </c>
      <c r="E12" s="5">
        <v>36</v>
      </c>
      <c r="F12" s="5">
        <v>5.4444444444444446</v>
      </c>
      <c r="H12" s="5">
        <v>588970</v>
      </c>
    </row>
    <row r="13" spans="1:8" x14ac:dyDescent="0.25">
      <c r="A13" s="2" t="s">
        <v>682</v>
      </c>
      <c r="B13" s="5">
        <v>800</v>
      </c>
      <c r="C13" s="5">
        <v>1000</v>
      </c>
      <c r="D13" s="5">
        <v>204</v>
      </c>
      <c r="E13" s="5">
        <v>228</v>
      </c>
      <c r="F13" s="5">
        <v>41.650000000000006</v>
      </c>
      <c r="H13" s="5">
        <v>671760</v>
      </c>
    </row>
    <row r="14" spans="1:8" x14ac:dyDescent="0.25">
      <c r="A14" s="2" t="s">
        <v>683</v>
      </c>
      <c r="B14" s="5">
        <v>50</v>
      </c>
      <c r="C14" s="5">
        <v>2800</v>
      </c>
      <c r="D14" s="5">
        <v>4.7222222222221717</v>
      </c>
      <c r="E14" s="5">
        <v>228</v>
      </c>
      <c r="F14" s="5">
        <v>63.7</v>
      </c>
      <c r="H14" s="5">
        <v>96138</v>
      </c>
    </row>
    <row r="15" spans="1:8" x14ac:dyDescent="0.25">
      <c r="A15" s="2" t="s">
        <v>684</v>
      </c>
      <c r="B15" s="5">
        <v>300</v>
      </c>
      <c r="C15" s="5">
        <v>1400</v>
      </c>
      <c r="D15" s="5">
        <v>61.388888888888914</v>
      </c>
      <c r="E15" s="5">
        <v>108</v>
      </c>
      <c r="F15" s="5">
        <v>4.7638888888888573</v>
      </c>
      <c r="H15" s="5">
        <v>113817</v>
      </c>
    </row>
    <row r="16" spans="1:8" x14ac:dyDescent="0.25">
      <c r="A16" s="2" t="s">
        <v>685</v>
      </c>
      <c r="B16" s="5">
        <v>6500</v>
      </c>
      <c r="C16" s="5">
        <v>12400</v>
      </c>
      <c r="D16" s="5">
        <v>1700</v>
      </c>
      <c r="E16" s="5">
        <v>1200</v>
      </c>
      <c r="F16" s="5">
        <v>245</v>
      </c>
      <c r="H16" s="5">
        <v>3650969</v>
      </c>
    </row>
    <row r="19" spans="1:6" ht="13" x14ac:dyDescent="0.3">
      <c r="A19" s="9" t="s">
        <v>686</v>
      </c>
    </row>
    <row r="21" spans="1:6" x14ac:dyDescent="0.25">
      <c r="B21" s="2" t="s">
        <v>673</v>
      </c>
      <c r="C21" s="2" t="s">
        <v>674</v>
      </c>
      <c r="D21" s="2" t="s">
        <v>675</v>
      </c>
      <c r="E21" s="2" t="s">
        <v>676</v>
      </c>
      <c r="F21" s="2" t="s">
        <v>677</v>
      </c>
    </row>
    <row r="22" spans="1:6" x14ac:dyDescent="0.25">
      <c r="A22" s="2" t="s">
        <v>679</v>
      </c>
      <c r="B22" s="30">
        <v>0.39420518379816699</v>
      </c>
      <c r="C22" s="30">
        <v>7.4898984921651728</v>
      </c>
      <c r="D22" s="30">
        <v>0.27922867185703493</v>
      </c>
      <c r="E22" s="30">
        <v>0.80417857494826062</v>
      </c>
      <c r="F22" s="30">
        <v>7.7800773080166002E-2</v>
      </c>
    </row>
    <row r="23" spans="1:6" x14ac:dyDescent="0.25">
      <c r="A23" s="2" t="s">
        <v>680</v>
      </c>
      <c r="B23" s="30">
        <v>0.19422303019002782</v>
      </c>
      <c r="C23" s="30">
        <v>4.2729066641806117</v>
      </c>
      <c r="D23" s="30">
        <v>3.6686572369227469E-2</v>
      </c>
      <c r="E23" s="30">
        <v>0.32629469071924683</v>
      </c>
      <c r="F23" s="30">
        <v>8.5652356313802275E-2</v>
      </c>
    </row>
    <row r="24" spans="1:6" x14ac:dyDescent="0.25">
      <c r="A24" s="2" t="s">
        <v>203</v>
      </c>
      <c r="B24" s="30">
        <v>0.31942860610939156</v>
      </c>
      <c r="C24" s="30">
        <v>1.9165716366563492</v>
      </c>
      <c r="D24" s="30">
        <v>0.25643018657115035</v>
      </c>
      <c r="E24" s="30">
        <v>0.4216457600643968</v>
      </c>
      <c r="F24" s="30">
        <v>8.6086009346481016E-2</v>
      </c>
    </row>
    <row r="25" spans="1:6" x14ac:dyDescent="0.25">
      <c r="A25" s="2" t="s">
        <v>681</v>
      </c>
      <c r="B25" s="30">
        <v>0.34636952779442276</v>
      </c>
      <c r="C25" s="30">
        <v>2.7709562223553821</v>
      </c>
      <c r="D25" s="30">
        <v>4.9069016437543266E-2</v>
      </c>
      <c r="E25" s="30">
        <v>0.1246930300059922</v>
      </c>
      <c r="F25" s="30">
        <v>7.2131454163188544E-2</v>
      </c>
    </row>
    <row r="26" spans="1:6" x14ac:dyDescent="0.25">
      <c r="A26" s="2" t="s">
        <v>7</v>
      </c>
      <c r="B26" s="30">
        <v>4.2602193625679057</v>
      </c>
      <c r="C26" s="30">
        <v>1.5491706772974201</v>
      </c>
      <c r="D26" s="30">
        <v>1.0314894759671989</v>
      </c>
      <c r="E26" s="30">
        <v>0.1394253609567678</v>
      </c>
      <c r="F26" s="30">
        <v>2.4600256588565517E-2</v>
      </c>
    </row>
    <row r="27" spans="1:6" x14ac:dyDescent="0.25">
      <c r="A27" s="2" t="s">
        <v>10</v>
      </c>
      <c r="B27" s="30">
        <v>2.7166069579095709</v>
      </c>
      <c r="C27" s="30">
        <v>1.3583034789547854</v>
      </c>
      <c r="D27" s="30">
        <v>0.75046267212251905</v>
      </c>
      <c r="E27" s="30">
        <v>6.1123656552965346E-2</v>
      </c>
      <c r="F27" s="30">
        <v>9.2440097873311804E-3</v>
      </c>
    </row>
    <row r="28" spans="1:6" x14ac:dyDescent="0.25">
      <c r="A28" s="2" t="s">
        <v>682</v>
      </c>
      <c r="B28" s="30">
        <v>1.1909015124449207</v>
      </c>
      <c r="C28" s="30">
        <v>1.4886268905561511</v>
      </c>
      <c r="D28" s="30">
        <v>0.30367988567345483</v>
      </c>
      <c r="E28" s="30">
        <v>0.33940693104680242</v>
      </c>
      <c r="F28" s="30">
        <v>6.2001309991663707E-2</v>
      </c>
    </row>
    <row r="29" spans="1:6" x14ac:dyDescent="0.25">
      <c r="A29" s="2" t="s">
        <v>683</v>
      </c>
      <c r="B29" s="30">
        <v>0.52008571012502869</v>
      </c>
      <c r="C29" s="30">
        <v>29.124799767001601</v>
      </c>
      <c r="D29" s="30">
        <v>4.9119205956252174E-2</v>
      </c>
      <c r="E29" s="30">
        <v>2.3715908381701305</v>
      </c>
      <c r="F29" s="30">
        <v>0.66258919469928645</v>
      </c>
    </row>
    <row r="30" spans="1:6" x14ac:dyDescent="0.25">
      <c r="A30" s="2" t="s">
        <v>684</v>
      </c>
      <c r="B30" s="30">
        <v>2.6358101162392265</v>
      </c>
      <c r="C30" s="30">
        <v>12.300447209116388</v>
      </c>
      <c r="D30" s="30">
        <v>0.53936484786006411</v>
      </c>
      <c r="E30" s="30">
        <v>0.9488916418461214</v>
      </c>
      <c r="F30" s="30">
        <v>4.1855688419909658E-2</v>
      </c>
    </row>
    <row r="31" spans="1:6" x14ac:dyDescent="0.25">
      <c r="A31" s="2" t="s">
        <v>685</v>
      </c>
      <c r="B31" s="30">
        <v>1.7803492716591129</v>
      </c>
      <c r="C31" s="30">
        <v>3.3963586105496923</v>
      </c>
      <c r="D31" s="30">
        <v>0.46562980951084493</v>
      </c>
      <c r="E31" s="30">
        <v>0.32867986553706702</v>
      </c>
      <c r="F31" s="30">
        <v>6.7105472547151185E-2</v>
      </c>
    </row>
    <row r="34" spans="1:1" ht="13" x14ac:dyDescent="0.3">
      <c r="A34" s="9" t="s">
        <v>687</v>
      </c>
    </row>
    <row r="35" spans="1:1" x14ac:dyDescent="0.25">
      <c r="A35" s="16" t="s">
        <v>688</v>
      </c>
    </row>
  </sheetData>
  <hyperlinks>
    <hyperlink ref="A35" r:id="rId1" xr:uid="{C0651783-1AB3-4A52-A68B-B73A5F232591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6786-99DF-43CB-B7A4-05E60587A29B}">
  <sheetPr>
    <tabColor theme="7"/>
  </sheetPr>
  <dimension ref="A1:F120"/>
  <sheetViews>
    <sheetView topLeftCell="A111" workbookViewId="0">
      <selection activeCell="E131" sqref="E131"/>
    </sheetView>
  </sheetViews>
  <sheetFormatPr defaultRowHeight="12.5" x14ac:dyDescent="0.25"/>
  <cols>
    <col min="1" max="1" width="20.453125" style="2" customWidth="1"/>
    <col min="2" max="2" width="15.36328125" style="2" customWidth="1"/>
    <col min="3" max="3" width="3.08984375" style="2" customWidth="1"/>
    <col min="4" max="4" width="13.453125" style="2" customWidth="1"/>
    <col min="5" max="5" width="15.36328125" style="2" customWidth="1"/>
    <col min="6" max="16384" width="8.7265625" style="2"/>
  </cols>
  <sheetData>
    <row r="1" spans="1:6" ht="15.5" x14ac:dyDescent="0.35">
      <c r="A1" s="18" t="s">
        <v>701</v>
      </c>
    </row>
    <row r="4" spans="1:6" s="62" customFormat="1" ht="54" customHeight="1" x14ac:dyDescent="0.35">
      <c r="A4" s="60" t="s">
        <v>0</v>
      </c>
      <c r="B4" s="60" t="s">
        <v>700</v>
      </c>
      <c r="C4" s="61"/>
      <c r="D4" s="60" t="s">
        <v>707</v>
      </c>
      <c r="E4" s="60" t="s">
        <v>708</v>
      </c>
      <c r="F4" s="60" t="s">
        <v>699</v>
      </c>
    </row>
    <row r="5" spans="1:6" x14ac:dyDescent="0.25">
      <c r="A5" s="2" t="s">
        <v>7</v>
      </c>
      <c r="B5" s="14">
        <v>0.21542415490322006</v>
      </c>
      <c r="C5" s="14"/>
      <c r="D5" s="14">
        <v>0.28770000000000001</v>
      </c>
      <c r="E5" s="14">
        <v>0.74</v>
      </c>
      <c r="F5" s="2">
        <v>2022</v>
      </c>
    </row>
    <row r="6" spans="1:6" x14ac:dyDescent="0.25">
      <c r="A6" s="2" t="s">
        <v>121</v>
      </c>
      <c r="B6" s="14">
        <v>0.18752706892728821</v>
      </c>
      <c r="C6" s="14"/>
      <c r="D6" s="14">
        <v>0.18940000000000001</v>
      </c>
      <c r="E6" s="14">
        <v>0.99</v>
      </c>
      <c r="F6" s="2">
        <v>2022</v>
      </c>
    </row>
    <row r="7" spans="1:6" x14ac:dyDescent="0.25">
      <c r="A7" s="2" t="s">
        <v>702</v>
      </c>
      <c r="B7" s="14">
        <v>0.1771268404514765</v>
      </c>
      <c r="C7" s="14"/>
      <c r="D7" s="14">
        <v>0.17760000000000001</v>
      </c>
      <c r="E7" s="14">
        <v>0.99</v>
      </c>
      <c r="F7" s="2">
        <v>2022</v>
      </c>
    </row>
    <row r="8" spans="1:6" x14ac:dyDescent="0.25">
      <c r="A8" s="2" t="s">
        <v>375</v>
      </c>
      <c r="B8" s="14">
        <v>0.17241207573290004</v>
      </c>
      <c r="C8" s="14"/>
      <c r="D8" s="14">
        <v>0.19699999999999998</v>
      </c>
      <c r="E8" s="14">
        <v>0.87</v>
      </c>
      <c r="F8" s="2">
        <v>2022</v>
      </c>
    </row>
    <row r="9" spans="1:6" x14ac:dyDescent="0.25">
      <c r="A9" s="2" t="s">
        <v>355</v>
      </c>
      <c r="B9" s="14">
        <v>0.16977832548646307</v>
      </c>
      <c r="C9" s="14"/>
      <c r="D9" s="14">
        <v>0.1729</v>
      </c>
      <c r="E9" s="14">
        <v>0.98</v>
      </c>
      <c r="F9" s="2">
        <v>2022</v>
      </c>
    </row>
    <row r="10" spans="1:6" x14ac:dyDescent="0.25">
      <c r="A10" s="2" t="s">
        <v>339</v>
      </c>
      <c r="B10" s="14">
        <v>0.16896583231296927</v>
      </c>
      <c r="C10" s="14"/>
      <c r="D10" s="14">
        <v>0.2626</v>
      </c>
      <c r="E10" s="14">
        <v>0.64</v>
      </c>
      <c r="F10" s="2">
        <v>2022</v>
      </c>
    </row>
    <row r="11" spans="1:6" x14ac:dyDescent="0.25">
      <c r="A11" s="2" t="s">
        <v>656</v>
      </c>
      <c r="B11" s="14">
        <v>0.16621615573373302</v>
      </c>
      <c r="C11" s="14"/>
      <c r="D11" s="14">
        <v>0.2006</v>
      </c>
      <c r="E11" s="14">
        <v>0.82</v>
      </c>
      <c r="F11" s="2">
        <v>2022</v>
      </c>
    </row>
    <row r="12" spans="1:6" x14ac:dyDescent="0.25">
      <c r="A12" s="2" t="s">
        <v>381</v>
      </c>
      <c r="B12" s="14">
        <v>0.16469999999999999</v>
      </c>
      <c r="C12" s="14"/>
      <c r="D12" s="14">
        <v>0.16469999999999999</v>
      </c>
      <c r="E12" s="14">
        <v>1</v>
      </c>
      <c r="F12" s="2">
        <v>2021</v>
      </c>
    </row>
    <row r="13" spans="1:6" x14ac:dyDescent="0.25">
      <c r="A13" s="2" t="s">
        <v>352</v>
      </c>
      <c r="B13" s="14">
        <v>0.15531027886046334</v>
      </c>
      <c r="C13" s="14"/>
      <c r="D13" s="14">
        <v>0.17660000000000001</v>
      </c>
      <c r="E13" s="14">
        <v>0.87</v>
      </c>
      <c r="F13" s="2">
        <v>2022</v>
      </c>
    </row>
    <row r="14" spans="1:6" x14ac:dyDescent="0.25">
      <c r="A14" s="2" t="s">
        <v>362</v>
      </c>
      <c r="B14" s="14">
        <v>0.1499940211308334</v>
      </c>
      <c r="C14" s="14"/>
      <c r="D14" s="14">
        <v>0.21390000000000001</v>
      </c>
      <c r="E14" s="14">
        <v>0.7</v>
      </c>
      <c r="F14" s="2">
        <v>2022</v>
      </c>
    </row>
    <row r="15" spans="1:6" x14ac:dyDescent="0.25">
      <c r="A15" s="2" t="s">
        <v>97</v>
      </c>
      <c r="B15" s="14">
        <v>0.14993017266397535</v>
      </c>
      <c r="C15" s="14"/>
      <c r="D15" s="14">
        <v>0.16829999999999998</v>
      </c>
      <c r="E15" s="14">
        <v>0.89</v>
      </c>
      <c r="F15" s="2">
        <v>2022</v>
      </c>
    </row>
    <row r="16" spans="1:6" x14ac:dyDescent="0.25">
      <c r="A16" s="2" t="s">
        <v>13</v>
      </c>
      <c r="B16" s="14">
        <v>0.14937754483266533</v>
      </c>
      <c r="C16" s="14"/>
      <c r="D16" s="14">
        <v>0.18429999999999999</v>
      </c>
      <c r="E16" s="14">
        <v>0.81</v>
      </c>
      <c r="F16" s="2">
        <v>2022</v>
      </c>
    </row>
    <row r="17" spans="1:6" x14ac:dyDescent="0.25">
      <c r="A17" s="2" t="s">
        <v>104</v>
      </c>
      <c r="B17" s="14">
        <v>0.14842408948598845</v>
      </c>
      <c r="C17" s="14"/>
      <c r="D17" s="14">
        <v>0.1487</v>
      </c>
      <c r="E17" s="14">
        <v>0.99</v>
      </c>
      <c r="F17" s="2">
        <v>2021</v>
      </c>
    </row>
    <row r="18" spans="1:6" x14ac:dyDescent="0.25">
      <c r="A18" s="2" t="s">
        <v>15</v>
      </c>
      <c r="B18" s="14">
        <v>0.14593417859425822</v>
      </c>
      <c r="C18" s="14"/>
      <c r="D18" s="14">
        <v>0.16649999999999998</v>
      </c>
      <c r="E18" s="14">
        <v>0.87</v>
      </c>
      <c r="F18" s="2">
        <v>2022</v>
      </c>
    </row>
    <row r="19" spans="1:6" x14ac:dyDescent="0.25">
      <c r="A19" s="2" t="s">
        <v>369</v>
      </c>
      <c r="B19" s="14">
        <v>0.14529999999999998</v>
      </c>
      <c r="C19" s="14"/>
      <c r="D19" s="14">
        <v>0.14529999999999998</v>
      </c>
      <c r="E19" s="14">
        <v>1</v>
      </c>
      <c r="F19" s="2">
        <v>2022</v>
      </c>
    </row>
    <row r="20" spans="1:6" x14ac:dyDescent="0.25">
      <c r="A20" s="2" t="s">
        <v>691</v>
      </c>
      <c r="B20" s="14">
        <v>0.14422231849187883</v>
      </c>
      <c r="C20" s="14"/>
      <c r="D20" s="14">
        <v>0.23879999999999998</v>
      </c>
      <c r="E20" s="14">
        <v>0.6</v>
      </c>
      <c r="F20" s="2">
        <v>2022</v>
      </c>
    </row>
    <row r="21" spans="1:6" x14ac:dyDescent="0.25">
      <c r="A21" s="2" t="s">
        <v>108</v>
      </c>
      <c r="B21" s="14">
        <v>0.13914469687448283</v>
      </c>
      <c r="C21" s="14"/>
      <c r="D21" s="14">
        <v>0.19370000000000001</v>
      </c>
      <c r="E21" s="14">
        <v>0.71</v>
      </c>
      <c r="F21" s="2">
        <v>2022</v>
      </c>
    </row>
    <row r="22" spans="1:6" x14ac:dyDescent="0.25">
      <c r="A22" s="2" t="s">
        <v>101</v>
      </c>
      <c r="B22" s="14">
        <v>0.13738285737476241</v>
      </c>
      <c r="C22" s="14"/>
      <c r="D22" s="14">
        <v>0.1414</v>
      </c>
      <c r="E22" s="14">
        <v>0.97</v>
      </c>
      <c r="F22" s="2">
        <v>2022</v>
      </c>
    </row>
    <row r="23" spans="1:6" x14ac:dyDescent="0.25">
      <c r="A23" s="2" t="s">
        <v>379</v>
      </c>
      <c r="B23" s="14">
        <v>0.13697925915145137</v>
      </c>
      <c r="C23" s="14"/>
      <c r="D23" s="14">
        <v>0.15310000000000001</v>
      </c>
      <c r="E23" s="14">
        <v>0.89</v>
      </c>
      <c r="F23" s="2">
        <v>2022</v>
      </c>
    </row>
    <row r="24" spans="1:6" x14ac:dyDescent="0.25">
      <c r="A24" s="2" t="s">
        <v>358</v>
      </c>
      <c r="B24" s="14">
        <v>0.1368</v>
      </c>
      <c r="C24" s="14"/>
      <c r="D24" s="14">
        <v>0.1368</v>
      </c>
      <c r="E24" s="14">
        <v>1</v>
      </c>
      <c r="F24" s="2">
        <v>2022</v>
      </c>
    </row>
    <row r="25" spans="1:6" x14ac:dyDescent="0.25">
      <c r="A25" s="2" t="s">
        <v>112</v>
      </c>
      <c r="B25" s="14">
        <v>0.13419073487344238</v>
      </c>
      <c r="C25" s="14"/>
      <c r="D25" s="14">
        <v>0.19739999999999999</v>
      </c>
      <c r="E25" s="14">
        <v>0.67</v>
      </c>
      <c r="F25" s="2">
        <v>2022</v>
      </c>
    </row>
    <row r="26" spans="1:6" x14ac:dyDescent="0.25">
      <c r="A26" s="2" t="s">
        <v>113</v>
      </c>
      <c r="B26" s="14">
        <v>0.13296852394876399</v>
      </c>
      <c r="C26" s="14"/>
      <c r="D26" s="14">
        <v>0.18659999999999999</v>
      </c>
      <c r="E26" s="14">
        <v>0.71</v>
      </c>
      <c r="F26" s="2">
        <v>2022</v>
      </c>
    </row>
    <row r="27" spans="1:6" x14ac:dyDescent="0.25">
      <c r="A27" s="2" t="s">
        <v>102</v>
      </c>
      <c r="B27" s="14">
        <v>0.1318</v>
      </c>
      <c r="C27" s="14"/>
      <c r="D27" s="14">
        <v>0.1318</v>
      </c>
      <c r="E27" s="14">
        <v>1</v>
      </c>
      <c r="F27" s="2">
        <v>2021</v>
      </c>
    </row>
    <row r="28" spans="1:6" x14ac:dyDescent="0.25">
      <c r="A28" s="2" t="s">
        <v>304</v>
      </c>
      <c r="B28" s="14">
        <v>0.13054615609795758</v>
      </c>
      <c r="C28" s="14"/>
      <c r="D28" s="14">
        <v>0.14330000000000001</v>
      </c>
      <c r="E28" s="14">
        <v>0.91</v>
      </c>
      <c r="F28" s="2">
        <v>2022</v>
      </c>
    </row>
    <row r="29" spans="1:6" x14ac:dyDescent="0.25">
      <c r="A29" s="2" t="s">
        <v>356</v>
      </c>
      <c r="B29" s="14">
        <v>0.12884043213058111</v>
      </c>
      <c r="C29" s="14"/>
      <c r="D29" s="14">
        <v>0.14219999999999999</v>
      </c>
      <c r="E29" s="14">
        <v>0.9</v>
      </c>
      <c r="F29" s="2">
        <v>2022</v>
      </c>
    </row>
    <row r="30" spans="1:6" x14ac:dyDescent="0.25">
      <c r="A30" s="2" t="s">
        <v>119</v>
      </c>
      <c r="B30" s="14">
        <v>0.12751477922741833</v>
      </c>
      <c r="C30" s="14"/>
      <c r="D30" s="14">
        <v>0.16</v>
      </c>
      <c r="E30" s="14">
        <v>0.79</v>
      </c>
      <c r="F30" s="2">
        <v>2022</v>
      </c>
    </row>
    <row r="31" spans="1:6" x14ac:dyDescent="0.25">
      <c r="A31" s="2" t="s">
        <v>9</v>
      </c>
      <c r="B31" s="14">
        <v>0.12544517145171219</v>
      </c>
      <c r="C31" s="14"/>
      <c r="D31" s="14">
        <v>0.1888</v>
      </c>
      <c r="E31" s="14">
        <v>0.66</v>
      </c>
      <c r="F31" s="2">
        <v>2022</v>
      </c>
    </row>
    <row r="32" spans="1:6" x14ac:dyDescent="0.25">
      <c r="A32" s="2" t="s">
        <v>73</v>
      </c>
      <c r="B32" s="14">
        <v>0.12508388634638737</v>
      </c>
      <c r="C32" s="14"/>
      <c r="D32" s="14">
        <v>0.18340000000000001</v>
      </c>
      <c r="E32" s="14">
        <v>0.68</v>
      </c>
      <c r="F32" s="2">
        <v>2022</v>
      </c>
    </row>
    <row r="33" spans="1:6" x14ac:dyDescent="0.25">
      <c r="A33" s="2" t="s">
        <v>346</v>
      </c>
      <c r="B33" s="14">
        <v>0.12408481701570015</v>
      </c>
      <c r="C33" s="14"/>
      <c r="D33" s="14">
        <v>0.21909999999999999</v>
      </c>
      <c r="E33" s="14">
        <v>0.56000000000000005</v>
      </c>
      <c r="F33" s="2">
        <v>2022</v>
      </c>
    </row>
    <row r="34" spans="1:6" x14ac:dyDescent="0.25">
      <c r="A34" s="2" t="s">
        <v>14</v>
      </c>
      <c r="B34" s="14">
        <v>0.12039018818853289</v>
      </c>
      <c r="C34" s="14"/>
      <c r="D34" s="14">
        <v>0.14410000000000001</v>
      </c>
      <c r="E34" s="14">
        <v>0.83</v>
      </c>
      <c r="F34" s="2">
        <v>2022</v>
      </c>
    </row>
    <row r="35" spans="1:6" x14ac:dyDescent="0.25">
      <c r="A35" s="2" t="s">
        <v>82</v>
      </c>
      <c r="B35" s="14">
        <v>0.12007391073550937</v>
      </c>
      <c r="C35" s="14"/>
      <c r="D35" s="14">
        <v>0.12560000000000002</v>
      </c>
      <c r="E35" s="14">
        <v>0.95</v>
      </c>
      <c r="F35" s="2">
        <v>2022</v>
      </c>
    </row>
    <row r="36" spans="1:6" x14ac:dyDescent="0.25">
      <c r="A36" s="2" t="s">
        <v>78</v>
      </c>
      <c r="B36" s="14">
        <v>0.11946117681178565</v>
      </c>
      <c r="C36" s="14"/>
      <c r="D36" s="14">
        <v>0.17899999999999999</v>
      </c>
      <c r="E36" s="14">
        <v>0.66</v>
      </c>
      <c r="F36" s="2">
        <v>2022</v>
      </c>
    </row>
    <row r="37" spans="1:6" x14ac:dyDescent="0.25">
      <c r="A37" s="2" t="s">
        <v>89</v>
      </c>
      <c r="B37" s="14">
        <v>0.11810452377916848</v>
      </c>
      <c r="C37" s="14"/>
      <c r="D37" s="14">
        <v>0.2104</v>
      </c>
      <c r="E37" s="14">
        <v>0.56000000000000005</v>
      </c>
      <c r="F37" s="2">
        <v>2022</v>
      </c>
    </row>
    <row r="38" spans="1:6" x14ac:dyDescent="0.25">
      <c r="A38" s="2" t="s">
        <v>692</v>
      </c>
      <c r="B38" s="14">
        <v>0.1142</v>
      </c>
      <c r="C38" s="14"/>
      <c r="D38" s="14">
        <v>0.1142</v>
      </c>
      <c r="E38" s="14">
        <v>1</v>
      </c>
      <c r="F38" s="2">
        <v>2022</v>
      </c>
    </row>
    <row r="39" spans="1:6" x14ac:dyDescent="0.25">
      <c r="A39" s="2" t="s">
        <v>332</v>
      </c>
      <c r="B39" s="14">
        <v>0.11418611013718111</v>
      </c>
      <c r="C39" s="14"/>
      <c r="D39" s="14">
        <v>0.18149999999999999</v>
      </c>
      <c r="E39" s="14">
        <v>0.62</v>
      </c>
      <c r="F39" s="2">
        <v>2022</v>
      </c>
    </row>
    <row r="40" spans="1:6" x14ac:dyDescent="0.25">
      <c r="A40" s="2" t="s">
        <v>11</v>
      </c>
      <c r="B40" s="14">
        <v>0.11297172267071166</v>
      </c>
      <c r="C40" s="14"/>
      <c r="D40" s="14">
        <v>0.13970000000000002</v>
      </c>
      <c r="E40" s="14">
        <v>0.8</v>
      </c>
      <c r="F40" s="2">
        <v>2022</v>
      </c>
    </row>
    <row r="41" spans="1:6" x14ac:dyDescent="0.25">
      <c r="A41" s="2" t="s">
        <v>68</v>
      </c>
      <c r="B41" s="14">
        <v>0.1123205348591747</v>
      </c>
      <c r="C41" s="14"/>
      <c r="D41" s="14">
        <v>0.11259999999999999</v>
      </c>
      <c r="E41" s="14">
        <v>0.99</v>
      </c>
      <c r="F41" s="2">
        <v>2022</v>
      </c>
    </row>
    <row r="42" spans="1:6" x14ac:dyDescent="0.25">
      <c r="A42" s="2" t="s">
        <v>693</v>
      </c>
      <c r="B42" s="14">
        <v>0.10903658986104897</v>
      </c>
      <c r="C42" s="14"/>
      <c r="D42" s="14">
        <v>0.1595</v>
      </c>
      <c r="E42" s="14">
        <v>0.68</v>
      </c>
      <c r="F42" s="2">
        <v>2022</v>
      </c>
    </row>
    <row r="43" spans="1:6" x14ac:dyDescent="0.25">
      <c r="A43" s="2" t="s">
        <v>1</v>
      </c>
      <c r="B43" s="14">
        <v>9.8911708785502275E-2</v>
      </c>
      <c r="C43" s="14"/>
      <c r="D43" s="14">
        <v>0.1164</v>
      </c>
      <c r="E43" s="14">
        <v>0.84</v>
      </c>
      <c r="F43" s="2">
        <v>2022</v>
      </c>
    </row>
    <row r="44" spans="1:6" x14ac:dyDescent="0.25">
      <c r="A44" s="2" t="s">
        <v>378</v>
      </c>
      <c r="B44" s="14">
        <v>9.7473268706854729E-2</v>
      </c>
      <c r="C44" s="14"/>
      <c r="D44" s="14">
        <v>0.11019999999999999</v>
      </c>
      <c r="E44" s="14">
        <v>0.88</v>
      </c>
      <c r="F44" s="2">
        <v>2022</v>
      </c>
    </row>
    <row r="45" spans="1:6" x14ac:dyDescent="0.25">
      <c r="A45" s="2" t="s">
        <v>69</v>
      </c>
      <c r="B45" s="14">
        <v>9.7251881044180963E-2</v>
      </c>
      <c r="C45" s="14"/>
      <c r="D45" s="14">
        <v>0.18100000000000002</v>
      </c>
      <c r="E45" s="14">
        <v>0.53</v>
      </c>
      <c r="F45" s="2">
        <v>2022</v>
      </c>
    </row>
    <row r="46" spans="1:6" x14ac:dyDescent="0.25">
      <c r="A46" s="2" t="s">
        <v>114</v>
      </c>
      <c r="B46" s="14">
        <v>9.5700000000000007E-2</v>
      </c>
      <c r="C46" s="14"/>
      <c r="D46" s="14">
        <v>9.5700000000000007E-2</v>
      </c>
      <c r="E46" s="14">
        <v>1</v>
      </c>
      <c r="F46" s="2">
        <v>2022</v>
      </c>
    </row>
    <row r="47" spans="1:6" x14ac:dyDescent="0.25">
      <c r="A47" s="2" t="s">
        <v>10</v>
      </c>
      <c r="B47" s="14">
        <v>9.4606507185395344E-2</v>
      </c>
      <c r="C47" s="14"/>
      <c r="D47" s="14">
        <v>0.11689999999999999</v>
      </c>
      <c r="E47" s="14">
        <v>0.8</v>
      </c>
      <c r="F47" s="2">
        <v>2022</v>
      </c>
    </row>
    <row r="48" spans="1:6" x14ac:dyDescent="0.25">
      <c r="A48" s="2" t="s">
        <v>124</v>
      </c>
      <c r="B48" s="14">
        <v>9.0999999999999998E-2</v>
      </c>
      <c r="C48" s="14"/>
      <c r="D48" s="14">
        <v>9.0999999999999998E-2</v>
      </c>
      <c r="E48" s="14">
        <v>1</v>
      </c>
      <c r="F48" s="2">
        <v>2022</v>
      </c>
    </row>
    <row r="49" spans="1:6" x14ac:dyDescent="0.25">
      <c r="A49" s="2" t="s">
        <v>93</v>
      </c>
      <c r="B49" s="14">
        <v>9.0946788843013937E-2</v>
      </c>
      <c r="C49" s="14"/>
      <c r="D49" s="14">
        <v>9.3200000000000005E-2</v>
      </c>
      <c r="E49" s="14">
        <v>0.97</v>
      </c>
      <c r="F49" s="2">
        <v>2022</v>
      </c>
    </row>
    <row r="50" spans="1:6" x14ac:dyDescent="0.25">
      <c r="A50" s="2" t="s">
        <v>363</v>
      </c>
      <c r="B50" s="14">
        <v>8.9514155234623166E-2</v>
      </c>
      <c r="C50" s="14"/>
      <c r="D50" s="14">
        <v>9.820000000000001E-2</v>
      </c>
      <c r="E50" s="14">
        <v>0.91</v>
      </c>
      <c r="F50" s="2">
        <v>2022</v>
      </c>
    </row>
    <row r="51" spans="1:6" x14ac:dyDescent="0.25">
      <c r="A51" s="2" t="s">
        <v>19</v>
      </c>
      <c r="B51" s="14">
        <v>8.9108607546533561E-2</v>
      </c>
      <c r="C51" s="14"/>
      <c r="D51" s="14">
        <v>0.1023</v>
      </c>
      <c r="E51" s="14">
        <v>0.87</v>
      </c>
      <c r="F51" s="2">
        <v>2022</v>
      </c>
    </row>
    <row r="52" spans="1:6" x14ac:dyDescent="0.25">
      <c r="A52" s="2" t="s">
        <v>120</v>
      </c>
      <c r="B52" s="14">
        <v>8.9099999999999999E-2</v>
      </c>
      <c r="C52" s="14"/>
      <c r="D52" s="14">
        <v>8.9099999999999999E-2</v>
      </c>
      <c r="E52" s="14">
        <v>1</v>
      </c>
      <c r="F52" s="2">
        <v>2022</v>
      </c>
    </row>
    <row r="53" spans="1:6" x14ac:dyDescent="0.25">
      <c r="A53" s="2" t="s">
        <v>90</v>
      </c>
      <c r="B53" s="14">
        <v>8.8374299945729304E-2</v>
      </c>
      <c r="C53" s="14"/>
      <c r="D53" s="14">
        <v>0.114</v>
      </c>
      <c r="E53" s="14">
        <v>0.77</v>
      </c>
      <c r="F53" s="2">
        <v>2022</v>
      </c>
    </row>
    <row r="54" spans="1:6" x14ac:dyDescent="0.25">
      <c r="A54" s="2" t="s">
        <v>92</v>
      </c>
      <c r="B54" s="14">
        <v>8.5537480504168817E-2</v>
      </c>
      <c r="C54" s="14"/>
      <c r="D54" s="14">
        <v>9.3699999999999992E-2</v>
      </c>
      <c r="E54" s="14">
        <v>0.91</v>
      </c>
      <c r="F54" s="2">
        <v>2022</v>
      </c>
    </row>
    <row r="55" spans="1:6" x14ac:dyDescent="0.25">
      <c r="A55" s="2" t="s">
        <v>109</v>
      </c>
      <c r="B55" s="14">
        <v>8.5438674846604293E-2</v>
      </c>
      <c r="C55" s="14"/>
      <c r="D55" s="14">
        <v>0.16850000000000001</v>
      </c>
      <c r="E55" s="14">
        <v>0.5</v>
      </c>
      <c r="F55" s="2">
        <v>2022</v>
      </c>
    </row>
    <row r="56" spans="1:6" x14ac:dyDescent="0.25">
      <c r="A56" s="2" t="s">
        <v>24</v>
      </c>
      <c r="B56" s="14">
        <v>8.4958047260656505E-2</v>
      </c>
      <c r="C56" s="14"/>
      <c r="D56" s="14">
        <v>0.14080000000000001</v>
      </c>
      <c r="E56" s="14">
        <v>0.6</v>
      </c>
      <c r="F56" s="2">
        <v>2022</v>
      </c>
    </row>
    <row r="57" spans="1:6" x14ac:dyDescent="0.25">
      <c r="A57" s="2" t="s">
        <v>81</v>
      </c>
      <c r="B57" s="14">
        <v>8.4267982218331483E-2</v>
      </c>
      <c r="C57" s="14"/>
      <c r="D57" s="14">
        <v>9.6099999999999991E-2</v>
      </c>
      <c r="E57" s="14">
        <v>0.87</v>
      </c>
      <c r="F57" s="2">
        <v>2022</v>
      </c>
    </row>
    <row r="58" spans="1:6" x14ac:dyDescent="0.25">
      <c r="A58" s="2" t="s">
        <v>65</v>
      </c>
      <c r="B58" s="14">
        <v>8.3235114707581562E-2</v>
      </c>
      <c r="C58" s="14"/>
      <c r="D58" s="14">
        <v>0.1678</v>
      </c>
      <c r="E58" s="14">
        <v>0.49</v>
      </c>
      <c r="F58" s="2">
        <v>2022</v>
      </c>
    </row>
    <row r="59" spans="1:6" x14ac:dyDescent="0.25">
      <c r="A59" s="2" t="s">
        <v>116</v>
      </c>
      <c r="B59" s="14">
        <v>8.3060926447653005E-2</v>
      </c>
      <c r="C59" s="14"/>
      <c r="D59" s="14">
        <v>0.1217</v>
      </c>
      <c r="E59" s="14">
        <v>0.68</v>
      </c>
      <c r="F59" s="2">
        <v>2022</v>
      </c>
    </row>
    <row r="60" spans="1:6" x14ac:dyDescent="0.25">
      <c r="A60" s="2" t="s">
        <v>96</v>
      </c>
      <c r="B60" s="14">
        <v>8.1917079245042768E-2</v>
      </c>
      <c r="C60" s="14"/>
      <c r="D60" s="14">
        <v>0.15740000000000001</v>
      </c>
      <c r="E60" s="14">
        <v>0.52</v>
      </c>
      <c r="F60" s="2">
        <v>2022</v>
      </c>
    </row>
    <row r="61" spans="1:6" x14ac:dyDescent="0.25">
      <c r="A61" s="2" t="s">
        <v>390</v>
      </c>
      <c r="B61" s="14">
        <v>7.992560721794445E-2</v>
      </c>
      <c r="C61" s="14"/>
      <c r="D61" s="14">
        <v>9.8900000000000002E-2</v>
      </c>
      <c r="E61" s="14">
        <v>0.8</v>
      </c>
      <c r="F61" s="2">
        <v>2022</v>
      </c>
    </row>
    <row r="62" spans="1:6" x14ac:dyDescent="0.25">
      <c r="A62" s="2" t="s">
        <v>340</v>
      </c>
      <c r="B62" s="14">
        <v>7.9272037540932747E-2</v>
      </c>
      <c r="C62" s="14"/>
      <c r="D62" s="14">
        <v>0.115</v>
      </c>
      <c r="E62" s="14">
        <v>0.68</v>
      </c>
      <c r="F62" s="2">
        <v>2022</v>
      </c>
    </row>
    <row r="63" spans="1:6" x14ac:dyDescent="0.25">
      <c r="A63" s="2" t="s">
        <v>70</v>
      </c>
      <c r="B63" s="14">
        <v>7.9064131386814576E-2</v>
      </c>
      <c r="C63" s="14"/>
      <c r="D63" s="14">
        <v>0.12050000000000001</v>
      </c>
      <c r="E63" s="14">
        <v>0.65</v>
      </c>
      <c r="F63" s="2">
        <v>2022</v>
      </c>
    </row>
    <row r="64" spans="1:6" x14ac:dyDescent="0.25">
      <c r="A64" s="2" t="s">
        <v>123</v>
      </c>
      <c r="B64" s="14">
        <v>7.8807948871443684E-2</v>
      </c>
      <c r="C64" s="14"/>
      <c r="D64" s="14">
        <v>0.13250000000000001</v>
      </c>
      <c r="E64" s="14">
        <v>0.59</v>
      </c>
      <c r="F64" s="2">
        <v>2021</v>
      </c>
    </row>
    <row r="65" spans="1:6" x14ac:dyDescent="0.25">
      <c r="A65" s="2" t="s">
        <v>87</v>
      </c>
      <c r="B65" s="14">
        <v>7.8437950034594583E-2</v>
      </c>
      <c r="C65" s="14"/>
      <c r="D65" s="14">
        <v>9.9700000000000011E-2</v>
      </c>
      <c r="E65" s="14">
        <v>0.78</v>
      </c>
      <c r="F65" s="2">
        <v>2022</v>
      </c>
    </row>
    <row r="66" spans="1:6" x14ac:dyDescent="0.25">
      <c r="A66" s="2" t="s">
        <v>18</v>
      </c>
      <c r="B66" s="14">
        <v>7.759589998424167E-2</v>
      </c>
      <c r="C66" s="14"/>
      <c r="D66" s="14">
        <v>7.8100000000000003E-2</v>
      </c>
      <c r="E66" s="14">
        <v>0.99</v>
      </c>
      <c r="F66" s="2">
        <v>2022</v>
      </c>
    </row>
    <row r="67" spans="1:6" x14ac:dyDescent="0.25">
      <c r="A67" s="2" t="s">
        <v>511</v>
      </c>
      <c r="B67" s="14">
        <v>7.4967089528377731E-2</v>
      </c>
      <c r="C67" s="14"/>
      <c r="D67" s="14">
        <v>9.9199999999999997E-2</v>
      </c>
      <c r="E67" s="14">
        <v>0.75</v>
      </c>
      <c r="F67" s="2">
        <v>2022</v>
      </c>
    </row>
    <row r="68" spans="1:6" x14ac:dyDescent="0.25">
      <c r="A68" s="2" t="s">
        <v>77</v>
      </c>
      <c r="B68" s="14">
        <v>7.3863412198314937E-2</v>
      </c>
      <c r="C68" s="14"/>
      <c r="D68" s="14">
        <v>9.5799999999999996E-2</v>
      </c>
      <c r="E68" s="14">
        <v>0.77</v>
      </c>
      <c r="F68" s="2">
        <v>2022</v>
      </c>
    </row>
    <row r="69" spans="1:6" x14ac:dyDescent="0.25">
      <c r="A69" s="2" t="s">
        <v>31</v>
      </c>
      <c r="B69" s="14">
        <v>7.048721869102284E-2</v>
      </c>
      <c r="C69" s="14"/>
      <c r="D69" s="14">
        <v>0.10640000000000001</v>
      </c>
      <c r="E69" s="14">
        <v>0.66</v>
      </c>
      <c r="F69" s="2">
        <v>2022</v>
      </c>
    </row>
    <row r="70" spans="1:6" x14ac:dyDescent="0.25">
      <c r="A70" s="2" t="s">
        <v>64</v>
      </c>
      <c r="B70" s="14">
        <v>6.8986637847646401E-2</v>
      </c>
      <c r="C70" s="14"/>
      <c r="D70" s="14">
        <v>8.2100000000000006E-2</v>
      </c>
      <c r="E70" s="14">
        <v>0.84</v>
      </c>
      <c r="F70" s="2">
        <v>2021</v>
      </c>
    </row>
    <row r="71" spans="1:6" x14ac:dyDescent="0.25">
      <c r="A71" s="2" t="s">
        <v>694</v>
      </c>
      <c r="B71" s="14">
        <v>6.7369510652828715E-2</v>
      </c>
      <c r="C71" s="14"/>
      <c r="D71" s="14">
        <v>0.115</v>
      </c>
      <c r="E71" s="14">
        <v>0.57999999999999996</v>
      </c>
      <c r="F71" s="2">
        <v>2022</v>
      </c>
    </row>
    <row r="72" spans="1:6" x14ac:dyDescent="0.25">
      <c r="A72" s="2" t="s">
        <v>695</v>
      </c>
      <c r="B72" s="14">
        <v>6.600616068420459E-2</v>
      </c>
      <c r="C72" s="14"/>
      <c r="D72" s="14">
        <v>8.48E-2</v>
      </c>
      <c r="E72" s="14">
        <v>0.77</v>
      </c>
      <c r="F72" s="2">
        <v>2022</v>
      </c>
    </row>
    <row r="73" spans="1:6" x14ac:dyDescent="0.25">
      <c r="A73" s="2" t="s">
        <v>80</v>
      </c>
      <c r="B73" s="14">
        <v>6.5863008966340328E-2</v>
      </c>
      <c r="C73" s="14"/>
      <c r="D73" s="14">
        <v>0.11259999999999999</v>
      </c>
      <c r="E73" s="14">
        <v>0.57999999999999996</v>
      </c>
      <c r="F73" s="2">
        <v>2022</v>
      </c>
    </row>
    <row r="74" spans="1:6" x14ac:dyDescent="0.25">
      <c r="A74" s="2" t="s">
        <v>396</v>
      </c>
      <c r="B74" s="14">
        <v>6.5622057104270007E-2</v>
      </c>
      <c r="C74" s="14"/>
      <c r="D74" s="14">
        <v>6.9099999999999995E-2</v>
      </c>
      <c r="E74" s="14">
        <v>0.94</v>
      </c>
      <c r="F74" s="2">
        <v>2022</v>
      </c>
    </row>
    <row r="75" spans="1:6" x14ac:dyDescent="0.25">
      <c r="A75" s="2" t="s">
        <v>72</v>
      </c>
      <c r="B75" s="14">
        <v>6.5162667014096134E-2</v>
      </c>
      <c r="C75" s="14"/>
      <c r="D75" s="14">
        <v>6.5199999999999994E-2</v>
      </c>
      <c r="E75" s="14">
        <v>0.99</v>
      </c>
      <c r="F75" s="2">
        <v>2022</v>
      </c>
    </row>
    <row r="76" spans="1:6" x14ac:dyDescent="0.25">
      <c r="A76" s="2" t="s">
        <v>371</v>
      </c>
      <c r="B76" s="14">
        <v>6.3318011735833957E-2</v>
      </c>
      <c r="C76" s="14"/>
      <c r="D76" s="14">
        <v>6.3399999999999998E-2</v>
      </c>
      <c r="E76" s="14">
        <v>0.99</v>
      </c>
      <c r="F76" s="2">
        <v>2022</v>
      </c>
    </row>
    <row r="77" spans="1:6" x14ac:dyDescent="0.25">
      <c r="A77" s="2" t="s">
        <v>373</v>
      </c>
      <c r="B77" s="14">
        <v>6.2329293378747271E-2</v>
      </c>
      <c r="C77" s="14"/>
      <c r="D77" s="14">
        <v>6.3200000000000006E-2</v>
      </c>
      <c r="E77" s="14">
        <v>0.98</v>
      </c>
      <c r="F77" s="2">
        <v>2022</v>
      </c>
    </row>
    <row r="78" spans="1:6" x14ac:dyDescent="0.25">
      <c r="A78" s="2" t="s">
        <v>8</v>
      </c>
      <c r="B78" s="14">
        <v>5.9590438218229506E-2</v>
      </c>
      <c r="C78" s="14"/>
      <c r="D78" s="14">
        <v>0.1094</v>
      </c>
      <c r="E78" s="14">
        <v>0.54</v>
      </c>
      <c r="F78" s="2">
        <v>2022</v>
      </c>
    </row>
    <row r="79" spans="1:6" x14ac:dyDescent="0.25">
      <c r="A79" s="2" t="s">
        <v>106</v>
      </c>
      <c r="B79" s="14">
        <v>5.9406087039059176E-2</v>
      </c>
      <c r="C79" s="14"/>
      <c r="D79" s="14">
        <v>7.8899999999999998E-2</v>
      </c>
      <c r="E79" s="14">
        <v>0.75</v>
      </c>
      <c r="F79" s="2">
        <v>2022</v>
      </c>
    </row>
    <row r="80" spans="1:6" x14ac:dyDescent="0.25">
      <c r="A80" s="2" t="s">
        <v>100</v>
      </c>
      <c r="B80" s="14">
        <v>5.806502541055087E-2</v>
      </c>
      <c r="C80" s="14"/>
      <c r="D80" s="14">
        <v>8.9200000000000002E-2</v>
      </c>
      <c r="E80" s="14">
        <v>0.65</v>
      </c>
      <c r="F80" s="2">
        <v>2022</v>
      </c>
    </row>
    <row r="81" spans="1:6" x14ac:dyDescent="0.25">
      <c r="A81" s="2" t="s">
        <v>28</v>
      </c>
      <c r="B81" s="14">
        <v>5.8044845638315662E-2</v>
      </c>
      <c r="C81" s="14"/>
      <c r="D81" s="14">
        <v>6.8400000000000002E-2</v>
      </c>
      <c r="E81" s="14">
        <v>0.84</v>
      </c>
      <c r="F81" s="2">
        <v>2022</v>
      </c>
    </row>
    <row r="82" spans="1:6" x14ac:dyDescent="0.25">
      <c r="A82" s="2" t="s">
        <v>696</v>
      </c>
      <c r="B82" s="14">
        <v>5.7809771056087388E-2</v>
      </c>
      <c r="C82" s="14"/>
      <c r="D82" s="14">
        <v>8.2799999999999999E-2</v>
      </c>
      <c r="E82" s="14">
        <v>0.69</v>
      </c>
      <c r="F82" s="2">
        <v>2022</v>
      </c>
    </row>
    <row r="83" spans="1:6" x14ac:dyDescent="0.25">
      <c r="A83" s="2" t="s">
        <v>3</v>
      </c>
      <c r="B83" s="14">
        <v>5.1738802984408902E-2</v>
      </c>
      <c r="C83" s="14"/>
      <c r="D83" s="14">
        <v>6.8699999999999997E-2</v>
      </c>
      <c r="E83" s="14">
        <v>0.75</v>
      </c>
      <c r="F83" s="2">
        <v>2022</v>
      </c>
    </row>
    <row r="84" spans="1:6" x14ac:dyDescent="0.25">
      <c r="A84" s="2" t="s">
        <v>26</v>
      </c>
      <c r="B84" s="14">
        <v>5.0700000000000002E-2</v>
      </c>
      <c r="C84" s="14"/>
      <c r="D84" s="14">
        <v>5.0700000000000002E-2</v>
      </c>
      <c r="E84" s="14">
        <v>1</v>
      </c>
      <c r="F84" s="2">
        <v>2022</v>
      </c>
    </row>
    <row r="85" spans="1:6" x14ac:dyDescent="0.25">
      <c r="A85" s="2" t="s">
        <v>110</v>
      </c>
      <c r="B85" s="14">
        <v>4.9808664943549429E-2</v>
      </c>
      <c r="C85" s="14"/>
      <c r="D85" s="14">
        <v>6.9599999999999995E-2</v>
      </c>
      <c r="E85" s="14">
        <v>0.71</v>
      </c>
      <c r="F85" s="2">
        <v>2022</v>
      </c>
    </row>
    <row r="86" spans="1:6" x14ac:dyDescent="0.25">
      <c r="A86" s="2" t="s">
        <v>66</v>
      </c>
      <c r="B86" s="14">
        <v>4.8890215995706955E-2</v>
      </c>
      <c r="C86" s="14"/>
      <c r="D86" s="14">
        <v>5.6399999999999999E-2</v>
      </c>
      <c r="E86" s="14">
        <v>0.86</v>
      </c>
      <c r="F86" s="2">
        <v>2022</v>
      </c>
    </row>
    <row r="87" spans="1:6" x14ac:dyDescent="0.25">
      <c r="A87" s="2" t="s">
        <v>117</v>
      </c>
      <c r="B87" s="14">
        <v>4.7591188860834917E-2</v>
      </c>
      <c r="C87" s="14"/>
      <c r="D87" s="14">
        <v>0.1229</v>
      </c>
      <c r="E87" s="14">
        <v>0.38</v>
      </c>
      <c r="F87" s="2">
        <v>2022</v>
      </c>
    </row>
    <row r="88" spans="1:6" x14ac:dyDescent="0.25">
      <c r="A88" s="2" t="s">
        <v>359</v>
      </c>
      <c r="B88" s="14">
        <v>4.7300000000000002E-2</v>
      </c>
      <c r="C88" s="14"/>
      <c r="D88" s="14">
        <v>4.7300000000000002E-2</v>
      </c>
      <c r="E88" s="14">
        <v>1</v>
      </c>
      <c r="F88" s="2">
        <v>2022</v>
      </c>
    </row>
    <row r="89" spans="1:6" x14ac:dyDescent="0.25">
      <c r="A89" s="2" t="s">
        <v>6</v>
      </c>
      <c r="B89" s="14">
        <v>4.4966895148791132E-2</v>
      </c>
      <c r="C89" s="14"/>
      <c r="D89" s="14">
        <v>9.06E-2</v>
      </c>
      <c r="E89" s="14">
        <v>0.49</v>
      </c>
      <c r="F89" s="2">
        <v>2022</v>
      </c>
    </row>
    <row r="90" spans="1:6" x14ac:dyDescent="0.25">
      <c r="A90" s="2" t="s">
        <v>342</v>
      </c>
      <c r="B90" s="14">
        <v>4.4197453100592352E-2</v>
      </c>
      <c r="C90" s="14"/>
      <c r="D90" s="14">
        <v>0.11310000000000001</v>
      </c>
      <c r="E90" s="14">
        <v>0.39</v>
      </c>
      <c r="F90" s="2">
        <v>2022</v>
      </c>
    </row>
    <row r="91" spans="1:6" x14ac:dyDescent="0.25">
      <c r="A91" s="2" t="s">
        <v>333</v>
      </c>
      <c r="B91" s="14">
        <v>4.3416731650846287E-2</v>
      </c>
      <c r="C91" s="14"/>
      <c r="D91" s="14">
        <v>6.2100000000000002E-2</v>
      </c>
      <c r="E91" s="14">
        <v>0.69</v>
      </c>
      <c r="F91" s="2">
        <v>2022</v>
      </c>
    </row>
    <row r="92" spans="1:6" x14ac:dyDescent="0.25">
      <c r="A92" s="2" t="s">
        <v>74</v>
      </c>
      <c r="B92" s="14">
        <v>4.1742726653921106E-2</v>
      </c>
      <c r="C92" s="14"/>
      <c r="D92" s="14">
        <v>9.8699999999999996E-2</v>
      </c>
      <c r="E92" s="14">
        <v>0.42</v>
      </c>
      <c r="F92" s="2">
        <v>2022</v>
      </c>
    </row>
    <row r="93" spans="1:6" x14ac:dyDescent="0.25">
      <c r="A93" s="2" t="s">
        <v>105</v>
      </c>
      <c r="B93" s="14">
        <v>3.9955495045749211E-2</v>
      </c>
      <c r="C93" s="14"/>
      <c r="D93" s="14">
        <v>8.3000000000000004E-2</v>
      </c>
      <c r="E93" s="14">
        <v>0.48</v>
      </c>
      <c r="F93" s="2">
        <v>2022</v>
      </c>
    </row>
    <row r="94" spans="1:6" x14ac:dyDescent="0.25">
      <c r="A94" s="2" t="s">
        <v>5</v>
      </c>
      <c r="B94" s="14">
        <v>3.8614899849591121E-2</v>
      </c>
      <c r="C94" s="14"/>
      <c r="D94" s="14">
        <v>0.1162</v>
      </c>
      <c r="E94" s="14">
        <v>0.33</v>
      </c>
      <c r="F94" s="2">
        <v>2022</v>
      </c>
    </row>
    <row r="95" spans="1:6" x14ac:dyDescent="0.25">
      <c r="A95" s="2" t="s">
        <v>329</v>
      </c>
      <c r="B95" s="14">
        <v>3.6580631272378324E-2</v>
      </c>
      <c r="C95" s="14"/>
      <c r="D95" s="14">
        <v>6.5500000000000003E-2</v>
      </c>
      <c r="E95" s="14">
        <v>0.55000000000000004</v>
      </c>
      <c r="F95" s="2">
        <v>2022</v>
      </c>
    </row>
    <row r="96" spans="1:6" x14ac:dyDescent="0.25">
      <c r="A96" s="2" t="s">
        <v>361</v>
      </c>
      <c r="B96" s="14">
        <v>3.5901484626898739E-2</v>
      </c>
      <c r="C96" s="14"/>
      <c r="D96" s="14">
        <v>4.4299999999999999E-2</v>
      </c>
      <c r="E96" s="14">
        <v>0.81</v>
      </c>
      <c r="F96" s="2">
        <v>2022</v>
      </c>
    </row>
    <row r="97" spans="1:6" x14ac:dyDescent="0.25">
      <c r="A97" s="2" t="s">
        <v>320</v>
      </c>
      <c r="B97" s="14">
        <v>3.2987957944481526E-2</v>
      </c>
      <c r="C97" s="14"/>
      <c r="D97" s="14">
        <v>9.5600000000000004E-2</v>
      </c>
      <c r="E97" s="14">
        <v>0.34</v>
      </c>
      <c r="F97" s="2">
        <v>2021</v>
      </c>
    </row>
    <row r="98" spans="1:6" x14ac:dyDescent="0.25">
      <c r="A98" s="2" t="s">
        <v>331</v>
      </c>
      <c r="B98" s="14">
        <v>3.1699999999999999E-2</v>
      </c>
      <c r="C98" s="14"/>
      <c r="D98" s="14">
        <v>3.1699999999999999E-2</v>
      </c>
      <c r="E98" s="14">
        <v>1</v>
      </c>
      <c r="F98" s="2">
        <v>2021</v>
      </c>
    </row>
    <row r="99" spans="1:6" x14ac:dyDescent="0.25">
      <c r="A99" s="2" t="s">
        <v>697</v>
      </c>
      <c r="B99" s="14">
        <v>2.4399999999999998E-2</v>
      </c>
      <c r="C99" s="14"/>
      <c r="D99" s="14">
        <v>2.4399999999999998E-2</v>
      </c>
      <c r="E99" s="14">
        <v>1</v>
      </c>
      <c r="F99" s="2">
        <v>2022</v>
      </c>
    </row>
    <row r="100" spans="1:6" x14ac:dyDescent="0.25">
      <c r="A100" s="2" t="s">
        <v>84</v>
      </c>
      <c r="B100" s="14">
        <v>2.3616672606593017E-2</v>
      </c>
      <c r="C100" s="14"/>
      <c r="D100" s="14">
        <v>0.1242</v>
      </c>
      <c r="E100" s="14">
        <v>0.19</v>
      </c>
      <c r="F100" s="2">
        <v>2022</v>
      </c>
    </row>
    <row r="101" spans="1:6" x14ac:dyDescent="0.25">
      <c r="A101" s="2" t="s">
        <v>348</v>
      </c>
      <c r="B101" s="14">
        <v>2.295174760737571E-2</v>
      </c>
      <c r="C101" s="14"/>
      <c r="D101" s="14">
        <v>0.1331</v>
      </c>
      <c r="E101" s="14">
        <v>0.17</v>
      </c>
      <c r="F101" s="2">
        <v>2022</v>
      </c>
    </row>
    <row r="102" spans="1:6" x14ac:dyDescent="0.25">
      <c r="A102" s="2" t="s">
        <v>27</v>
      </c>
      <c r="B102" s="14">
        <v>1.7088849842916608E-2</v>
      </c>
      <c r="C102" s="14"/>
      <c r="D102" s="14">
        <v>7.0900000000000005E-2</v>
      </c>
      <c r="E102" s="14">
        <v>0.24</v>
      </c>
      <c r="F102" s="2">
        <v>2022</v>
      </c>
    </row>
    <row r="103" spans="1:6" x14ac:dyDescent="0.25">
      <c r="A103" s="2" t="s">
        <v>300</v>
      </c>
      <c r="B103" s="14">
        <v>1.6399686927744277E-2</v>
      </c>
      <c r="C103" s="14"/>
      <c r="D103" s="14">
        <v>9.3900000000000011E-2</v>
      </c>
      <c r="E103" s="14">
        <v>0.17</v>
      </c>
      <c r="F103" s="2">
        <v>2022</v>
      </c>
    </row>
    <row r="104" spans="1:6" x14ac:dyDescent="0.25">
      <c r="A104" s="2" t="s">
        <v>335</v>
      </c>
      <c r="B104" s="14">
        <v>1.5192589956810212E-2</v>
      </c>
      <c r="C104" s="14"/>
      <c r="D104" s="14">
        <v>3.0200000000000001E-2</v>
      </c>
      <c r="E104" s="14">
        <v>0.5</v>
      </c>
      <c r="F104" s="2">
        <v>2022</v>
      </c>
    </row>
    <row r="105" spans="1:6" x14ac:dyDescent="0.25">
      <c r="A105" s="2" t="s">
        <v>370</v>
      </c>
      <c r="B105" s="14">
        <v>1.0942025699563403E-2</v>
      </c>
      <c r="C105" s="14"/>
      <c r="D105" s="14">
        <v>0.11609999999999999</v>
      </c>
      <c r="E105" s="14">
        <v>0.09</v>
      </c>
      <c r="F105" s="2">
        <v>2021</v>
      </c>
    </row>
    <row r="106" spans="1:6" x14ac:dyDescent="0.25">
      <c r="A106" s="2" t="s">
        <v>338</v>
      </c>
      <c r="B106" s="14">
        <v>9.6896601044103598E-3</v>
      </c>
      <c r="C106" s="14"/>
      <c r="D106" s="14">
        <v>9.6199999999999994E-2</v>
      </c>
      <c r="E106" s="14">
        <v>0.1</v>
      </c>
      <c r="F106" s="2">
        <v>2022</v>
      </c>
    </row>
    <row r="107" spans="1:6" x14ac:dyDescent="0.25">
      <c r="A107" s="2" t="s">
        <v>349</v>
      </c>
      <c r="B107" s="14">
        <v>6.8889609560041452E-3</v>
      </c>
      <c r="C107" s="14"/>
      <c r="D107" s="14">
        <v>4.2900000000000001E-2</v>
      </c>
      <c r="E107" s="14">
        <v>0.16</v>
      </c>
      <c r="F107" s="2">
        <v>2021</v>
      </c>
    </row>
    <row r="108" spans="1:6" x14ac:dyDescent="0.25">
      <c r="A108" s="2" t="s">
        <v>327</v>
      </c>
      <c r="B108" s="14">
        <v>6.3458611626142072E-3</v>
      </c>
      <c r="C108" s="14"/>
      <c r="D108" s="14">
        <v>0.105</v>
      </c>
      <c r="E108" s="14">
        <v>0.06</v>
      </c>
      <c r="F108" s="2">
        <v>2022</v>
      </c>
    </row>
    <row r="109" spans="1:6" x14ac:dyDescent="0.25">
      <c r="A109" s="2" t="s">
        <v>365</v>
      </c>
      <c r="B109" s="14">
        <v>6.2724787304187617E-3</v>
      </c>
      <c r="C109" s="14"/>
      <c r="D109" s="14">
        <v>5.3899999999999997E-2</v>
      </c>
      <c r="E109" s="14">
        <v>0.11</v>
      </c>
      <c r="F109" s="2">
        <v>2022</v>
      </c>
    </row>
    <row r="110" spans="1:6" x14ac:dyDescent="0.25">
      <c r="A110" s="2" t="s">
        <v>319</v>
      </c>
      <c r="B110" s="14">
        <v>5.5586048946705243E-3</v>
      </c>
      <c r="C110" s="14"/>
      <c r="D110" s="14">
        <v>2.75E-2</v>
      </c>
      <c r="E110" s="14">
        <v>0.2</v>
      </c>
      <c r="F110" s="2">
        <v>2022</v>
      </c>
    </row>
    <row r="111" spans="1:6" x14ac:dyDescent="0.25">
      <c r="A111" s="2" t="s">
        <v>303</v>
      </c>
      <c r="B111" s="14">
        <v>3.825938293895736E-3</v>
      </c>
      <c r="C111" s="14"/>
      <c r="D111" s="14">
        <v>5.6100000000000004E-2</v>
      </c>
      <c r="E111" s="14">
        <v>0.06</v>
      </c>
      <c r="F111" s="2">
        <v>2022</v>
      </c>
    </row>
    <row r="112" spans="1:6" x14ac:dyDescent="0.25">
      <c r="A112" s="2" t="s">
        <v>344</v>
      </c>
      <c r="B112" s="14">
        <v>5.5922995496732446E-4</v>
      </c>
      <c r="C112" s="14"/>
      <c r="D112" s="14">
        <v>8.6699999999999999E-2</v>
      </c>
      <c r="E112" s="14">
        <v>0</v>
      </c>
      <c r="F112" s="2">
        <v>2022</v>
      </c>
    </row>
    <row r="113" spans="1:6" x14ac:dyDescent="0.25">
      <c r="A113" s="2" t="s">
        <v>698</v>
      </c>
      <c r="B113" s="14">
        <v>0</v>
      </c>
      <c r="C113" s="14"/>
      <c r="D113" s="14">
        <v>3.3599999999999998E-2</v>
      </c>
      <c r="E113" s="14">
        <v>0</v>
      </c>
      <c r="F113" s="2">
        <v>2022</v>
      </c>
    </row>
    <row r="116" spans="1:6" ht="13" x14ac:dyDescent="0.3">
      <c r="A116" s="9" t="s">
        <v>703</v>
      </c>
    </row>
    <row r="117" spans="1:6" ht="13" x14ac:dyDescent="0.3">
      <c r="A117" s="9" t="s">
        <v>705</v>
      </c>
    </row>
    <row r="118" spans="1:6" x14ac:dyDescent="0.25">
      <c r="A118" s="16" t="s">
        <v>704</v>
      </c>
    </row>
    <row r="119" spans="1:6" ht="13" x14ac:dyDescent="0.3">
      <c r="A119" s="9" t="s">
        <v>706</v>
      </c>
    </row>
    <row r="120" spans="1:6" x14ac:dyDescent="0.25">
      <c r="A120" s="16" t="s">
        <v>130</v>
      </c>
    </row>
  </sheetData>
  <hyperlinks>
    <hyperlink ref="A120" r:id="rId1" xr:uid="{7C6C0A1E-2058-494F-A93A-3C53EDCEC035}"/>
    <hyperlink ref="A118" r:id="rId2" xr:uid="{279318CA-917C-4A8D-B65F-BA6DE754A2CF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0EC4-9C96-4F03-A1C3-951E4E18996E}">
  <sheetPr>
    <tabColor rgb="FFFF0000"/>
  </sheetPr>
  <dimension ref="A1:F41"/>
  <sheetViews>
    <sheetView topLeftCell="A36" workbookViewId="0">
      <selection activeCell="D57" sqref="D57"/>
    </sheetView>
  </sheetViews>
  <sheetFormatPr defaultRowHeight="12.5" x14ac:dyDescent="0.25"/>
  <cols>
    <col min="1" max="1" width="15.453125" style="2" customWidth="1"/>
    <col min="2" max="2" width="17.6328125" style="2" customWidth="1"/>
    <col min="3" max="3" width="12.26953125" style="2" customWidth="1"/>
    <col min="4" max="4" width="2.1796875" style="2" customWidth="1"/>
    <col min="5" max="5" width="8.7265625" style="2"/>
    <col min="6" max="6" width="33.81640625" style="2" customWidth="1"/>
    <col min="7" max="16384" width="8.7265625" style="2"/>
  </cols>
  <sheetData>
    <row r="1" spans="1:6" ht="15.5" x14ac:dyDescent="0.35">
      <c r="A1" s="18" t="s">
        <v>738</v>
      </c>
    </row>
    <row r="4" spans="1:6" ht="34" customHeight="1" x14ac:dyDescent="0.25">
      <c r="B4" s="12" t="s">
        <v>709</v>
      </c>
      <c r="C4" s="12" t="s">
        <v>710</v>
      </c>
      <c r="D4" s="53"/>
      <c r="E4" s="12" t="s">
        <v>699</v>
      </c>
      <c r="F4" s="12" t="s">
        <v>716</v>
      </c>
    </row>
    <row r="5" spans="1:6" x14ac:dyDescent="0.25">
      <c r="A5" s="2" t="s">
        <v>30</v>
      </c>
      <c r="B5" s="14">
        <v>0.39583333333333331</v>
      </c>
      <c r="C5" s="5">
        <v>3680</v>
      </c>
      <c r="D5" s="5"/>
      <c r="E5" s="2">
        <v>2021</v>
      </c>
      <c r="F5" s="2" t="s">
        <v>717</v>
      </c>
    </row>
    <row r="6" spans="1:6" x14ac:dyDescent="0.25">
      <c r="A6" s="2" t="s">
        <v>316</v>
      </c>
      <c r="B6" s="14">
        <v>0.60085836909871237</v>
      </c>
      <c r="C6" s="5">
        <v>1650</v>
      </c>
      <c r="D6" s="5"/>
      <c r="E6" s="2">
        <v>2021</v>
      </c>
      <c r="F6" s="2" t="s">
        <v>718</v>
      </c>
    </row>
    <row r="7" spans="1:6" x14ac:dyDescent="0.25">
      <c r="A7" s="2" t="s">
        <v>66</v>
      </c>
      <c r="B7" s="14">
        <v>0.51314179796107506</v>
      </c>
      <c r="C7" s="5">
        <v>4910</v>
      </c>
      <c r="D7" s="5"/>
      <c r="E7" s="2">
        <v>2021</v>
      </c>
      <c r="F7" s="2" t="s">
        <v>719</v>
      </c>
    </row>
    <row r="8" spans="1:6" x14ac:dyDescent="0.25">
      <c r="A8" s="2" t="s">
        <v>328</v>
      </c>
      <c r="B8" s="14">
        <v>0.14342629482071712</v>
      </c>
      <c r="C8" s="5">
        <v>3290</v>
      </c>
      <c r="D8" s="5"/>
      <c r="E8" s="2">
        <v>2021</v>
      </c>
      <c r="F8" s="2" t="s">
        <v>720</v>
      </c>
    </row>
    <row r="9" spans="1:6" x14ac:dyDescent="0.25">
      <c r="A9" s="2" t="s">
        <v>711</v>
      </c>
      <c r="B9" s="14">
        <v>0.18367346938775508</v>
      </c>
      <c r="C9" s="5">
        <v>30320</v>
      </c>
      <c r="D9" s="5"/>
      <c r="E9" s="2">
        <v>2021</v>
      </c>
      <c r="F9" s="2" t="s">
        <v>721</v>
      </c>
    </row>
    <row r="10" spans="1:6" x14ac:dyDescent="0.25">
      <c r="A10" s="2" t="s">
        <v>320</v>
      </c>
      <c r="B10" s="14">
        <v>0.15068493150684933</v>
      </c>
      <c r="C10" s="5">
        <v>1590</v>
      </c>
      <c r="D10" s="5"/>
      <c r="E10" s="2">
        <v>2021</v>
      </c>
      <c r="F10" s="2" t="s">
        <v>722</v>
      </c>
    </row>
    <row r="11" spans="1:6" ht="25" x14ac:dyDescent="0.25">
      <c r="A11" s="63" t="s">
        <v>6</v>
      </c>
      <c r="B11" s="64">
        <v>2.0740295058038507E-2</v>
      </c>
      <c r="C11" s="65">
        <v>48720</v>
      </c>
      <c r="D11" s="65"/>
      <c r="E11" s="63">
        <v>2021</v>
      </c>
      <c r="F11" s="3" t="s">
        <v>735</v>
      </c>
    </row>
    <row r="12" spans="1:6" x14ac:dyDescent="0.25">
      <c r="A12" s="2" t="s">
        <v>712</v>
      </c>
      <c r="B12" s="14">
        <v>0.36507936507936511</v>
      </c>
      <c r="C12" s="5">
        <v>660</v>
      </c>
      <c r="D12" s="5"/>
      <c r="E12" s="2">
        <v>2019</v>
      </c>
      <c r="F12" s="2" t="s">
        <v>723</v>
      </c>
    </row>
    <row r="13" spans="1:6" x14ac:dyDescent="0.25">
      <c r="A13" s="2" t="s">
        <v>31</v>
      </c>
      <c r="B13" s="14">
        <v>1.8404907975460121E-2</v>
      </c>
      <c r="C13" s="5">
        <v>6220</v>
      </c>
      <c r="D13" s="5"/>
      <c r="E13" s="2">
        <v>2021</v>
      </c>
      <c r="F13" s="2" t="s">
        <v>718</v>
      </c>
    </row>
    <row r="14" spans="1:6" x14ac:dyDescent="0.25">
      <c r="A14" s="2" t="s">
        <v>713</v>
      </c>
      <c r="B14" s="14">
        <v>0.33068181818181819</v>
      </c>
      <c r="C14" s="5">
        <v>1970</v>
      </c>
      <c r="D14" s="5"/>
      <c r="E14" s="2">
        <v>2019</v>
      </c>
      <c r="F14" s="2" t="s">
        <v>724</v>
      </c>
    </row>
    <row r="15" spans="1:6" x14ac:dyDescent="0.25">
      <c r="A15" s="2" t="s">
        <v>321</v>
      </c>
      <c r="B15" s="14">
        <v>0.24397590361445781</v>
      </c>
      <c r="C15" s="5">
        <v>5960</v>
      </c>
      <c r="D15" s="5"/>
      <c r="E15" s="2">
        <v>2021</v>
      </c>
      <c r="F15" s="2" t="s">
        <v>726</v>
      </c>
    </row>
    <row r="16" spans="1:6" x14ac:dyDescent="0.25">
      <c r="A16" s="2" t="s">
        <v>82</v>
      </c>
      <c r="B16" s="14">
        <v>1.9551569506726457E-2</v>
      </c>
      <c r="C16" s="5">
        <v>3520</v>
      </c>
      <c r="D16" s="5"/>
      <c r="E16" s="2">
        <v>2021</v>
      </c>
      <c r="F16" s="2" t="s">
        <v>725</v>
      </c>
    </row>
    <row r="17" spans="1:6" x14ac:dyDescent="0.25">
      <c r="A17" s="2" t="s">
        <v>83</v>
      </c>
      <c r="B17" s="14">
        <v>0.80392156862745101</v>
      </c>
      <c r="C17" s="5">
        <v>5150</v>
      </c>
      <c r="D17" s="5"/>
      <c r="E17" s="2">
        <v>2021</v>
      </c>
      <c r="F17" s="2" t="s">
        <v>726</v>
      </c>
    </row>
    <row r="18" spans="1:6" ht="44.5" customHeight="1" x14ac:dyDescent="0.25">
      <c r="A18" s="63" t="s">
        <v>315</v>
      </c>
      <c r="B18" s="64">
        <v>0.35864978902953587</v>
      </c>
      <c r="C18" s="65">
        <v>6440</v>
      </c>
      <c r="D18" s="65"/>
      <c r="E18" s="63">
        <v>2021</v>
      </c>
      <c r="F18" s="3" t="s">
        <v>727</v>
      </c>
    </row>
    <row r="19" spans="1:6" x14ac:dyDescent="0.25">
      <c r="A19" s="2" t="s">
        <v>86</v>
      </c>
      <c r="B19" s="14">
        <v>9.395973154362415E-2</v>
      </c>
      <c r="C19" s="5">
        <v>2300</v>
      </c>
      <c r="D19" s="5"/>
      <c r="E19" s="2">
        <v>2021</v>
      </c>
      <c r="F19" s="2" t="s">
        <v>725</v>
      </c>
    </row>
    <row r="20" spans="1:6" x14ac:dyDescent="0.25">
      <c r="A20" s="2" t="s">
        <v>11</v>
      </c>
      <c r="B20" s="14">
        <v>7.6271186440677957E-2</v>
      </c>
      <c r="C20" s="5">
        <v>4170</v>
      </c>
      <c r="D20" s="5"/>
      <c r="E20" s="2">
        <v>2021</v>
      </c>
      <c r="F20" s="2" t="s">
        <v>728</v>
      </c>
    </row>
    <row r="21" spans="1:6" x14ac:dyDescent="0.25">
      <c r="A21" s="2" t="s">
        <v>702</v>
      </c>
      <c r="B21" s="14">
        <v>0.46496815286624205</v>
      </c>
      <c r="C21" s="5">
        <v>3530</v>
      </c>
      <c r="D21" s="5"/>
      <c r="E21" s="2">
        <v>2018</v>
      </c>
      <c r="F21" s="2" t="s">
        <v>729</v>
      </c>
    </row>
    <row r="22" spans="1:6" x14ac:dyDescent="0.25">
      <c r="A22" s="2" t="s">
        <v>25</v>
      </c>
      <c r="B22" s="14">
        <v>0.8797814207650273</v>
      </c>
      <c r="C22" s="5">
        <v>4670</v>
      </c>
      <c r="D22" s="5"/>
      <c r="E22" s="2">
        <v>2021</v>
      </c>
      <c r="F22" s="2" t="s">
        <v>717</v>
      </c>
    </row>
    <row r="23" spans="1:6" x14ac:dyDescent="0.25">
      <c r="A23" s="2" t="s">
        <v>28</v>
      </c>
      <c r="B23" s="14">
        <v>0.30994152046783624</v>
      </c>
      <c r="C23" s="5">
        <v>8880</v>
      </c>
      <c r="D23" s="5"/>
      <c r="E23" s="2">
        <v>2021</v>
      </c>
      <c r="F23" s="2" t="s">
        <v>730</v>
      </c>
    </row>
    <row r="24" spans="1:6" x14ac:dyDescent="0.25">
      <c r="A24" s="2" t="s">
        <v>29</v>
      </c>
      <c r="B24" s="14">
        <v>0.58666666666666667</v>
      </c>
      <c r="C24" s="5">
        <v>33780</v>
      </c>
      <c r="D24" s="5"/>
      <c r="E24" s="2">
        <v>2021</v>
      </c>
      <c r="F24" s="2" t="s">
        <v>722</v>
      </c>
    </row>
    <row r="25" spans="1:6" x14ac:dyDescent="0.25">
      <c r="A25" s="2" t="s">
        <v>95</v>
      </c>
      <c r="B25" s="14">
        <v>0.97</v>
      </c>
      <c r="C25" s="5">
        <v>7880</v>
      </c>
      <c r="D25" s="5"/>
      <c r="E25" s="2">
        <v>2021</v>
      </c>
      <c r="F25" s="2" t="s">
        <v>728</v>
      </c>
    </row>
    <row r="26" spans="1:6" x14ac:dyDescent="0.25">
      <c r="A26" s="2" t="s">
        <v>15</v>
      </c>
      <c r="B26" s="14">
        <v>0.19383259911894277</v>
      </c>
      <c r="C26" s="5">
        <v>9590</v>
      </c>
      <c r="D26" s="5"/>
      <c r="E26" s="2">
        <v>2021</v>
      </c>
      <c r="F26" s="2" t="s">
        <v>720</v>
      </c>
    </row>
    <row r="27" spans="1:6" x14ac:dyDescent="0.25">
      <c r="A27" s="2" t="s">
        <v>101</v>
      </c>
      <c r="B27" s="14">
        <v>0.38356164383561642</v>
      </c>
      <c r="C27" s="5">
        <v>2120</v>
      </c>
      <c r="D27" s="5"/>
      <c r="E27" s="2">
        <v>2021</v>
      </c>
      <c r="F27" s="2" t="s">
        <v>717</v>
      </c>
    </row>
    <row r="28" spans="1:6" x14ac:dyDescent="0.25">
      <c r="A28" s="2" t="s">
        <v>27</v>
      </c>
      <c r="B28" s="14">
        <v>0.289544235924933</v>
      </c>
      <c r="C28" s="5">
        <v>83190</v>
      </c>
      <c r="D28" s="5"/>
      <c r="E28" s="2">
        <v>2021</v>
      </c>
      <c r="F28" s="2" t="s">
        <v>721</v>
      </c>
    </row>
    <row r="29" spans="1:6" x14ac:dyDescent="0.25">
      <c r="A29" s="2" t="s">
        <v>102</v>
      </c>
      <c r="B29" s="14">
        <v>0.78466076696165199</v>
      </c>
      <c r="C29" s="5">
        <v>17950</v>
      </c>
      <c r="D29" s="5"/>
      <c r="E29" s="2">
        <v>2021</v>
      </c>
      <c r="F29" s="2" t="s">
        <v>720</v>
      </c>
    </row>
    <row r="30" spans="1:6" x14ac:dyDescent="0.25">
      <c r="A30" s="2" t="s">
        <v>16</v>
      </c>
      <c r="B30" s="14">
        <v>0.23</v>
      </c>
      <c r="C30" s="5">
        <v>11820</v>
      </c>
      <c r="D30" s="5"/>
      <c r="E30" s="2">
        <v>2019</v>
      </c>
      <c r="F30" s="2" t="s">
        <v>731</v>
      </c>
    </row>
    <row r="31" spans="1:6" x14ac:dyDescent="0.25">
      <c r="A31" s="2" t="s">
        <v>18</v>
      </c>
      <c r="B31" s="14">
        <v>0.58178053830227749</v>
      </c>
      <c r="C31" s="5">
        <v>23920</v>
      </c>
      <c r="D31" s="5"/>
      <c r="E31" s="2">
        <v>2021</v>
      </c>
      <c r="F31" s="2" t="s">
        <v>732</v>
      </c>
    </row>
    <row r="32" spans="1:6" x14ac:dyDescent="0.25">
      <c r="A32" s="2" t="s">
        <v>714</v>
      </c>
      <c r="B32" s="14">
        <v>0.86127167630057799</v>
      </c>
      <c r="C32" s="5">
        <v>1638.277195101392</v>
      </c>
      <c r="D32" s="5"/>
      <c r="E32" s="2">
        <v>2021</v>
      </c>
      <c r="F32" s="2" t="s">
        <v>732</v>
      </c>
    </row>
    <row r="33" spans="1:6" x14ac:dyDescent="0.25">
      <c r="A33" s="2" t="s">
        <v>697</v>
      </c>
      <c r="B33" s="14">
        <v>0.15384615384615385</v>
      </c>
      <c r="C33" s="5">
        <v>650</v>
      </c>
      <c r="D33" s="5"/>
      <c r="E33" s="2">
        <v>2019</v>
      </c>
      <c r="F33" s="2" t="s">
        <v>733</v>
      </c>
    </row>
    <row r="34" spans="1:6" x14ac:dyDescent="0.25">
      <c r="A34" s="2" t="s">
        <v>350</v>
      </c>
      <c r="B34" s="14">
        <v>0.79629629629629628</v>
      </c>
      <c r="C34" s="5">
        <v>1140</v>
      </c>
      <c r="D34" s="5"/>
      <c r="E34" s="2">
        <v>2021</v>
      </c>
      <c r="F34" s="2" t="s">
        <v>721</v>
      </c>
    </row>
    <row r="35" spans="1:6" x14ac:dyDescent="0.25">
      <c r="A35" s="2" t="s">
        <v>120</v>
      </c>
      <c r="B35" s="14">
        <v>0.34210526315789475</v>
      </c>
      <c r="C35" s="5">
        <v>15000</v>
      </c>
      <c r="D35" s="5"/>
      <c r="E35" s="2">
        <v>2021</v>
      </c>
      <c r="F35" s="2" t="s">
        <v>734</v>
      </c>
    </row>
    <row r="36" spans="1:6" x14ac:dyDescent="0.25">
      <c r="A36" s="2" t="s">
        <v>715</v>
      </c>
      <c r="B36" s="14">
        <v>0.52834662642810948</v>
      </c>
      <c r="C36" s="5">
        <v>43460</v>
      </c>
      <c r="D36" s="5"/>
      <c r="E36" s="2">
        <v>2021</v>
      </c>
      <c r="F36" s="2" t="s">
        <v>728</v>
      </c>
    </row>
    <row r="37" spans="1:6" ht="25" x14ac:dyDescent="0.25">
      <c r="A37" s="63" t="s">
        <v>21</v>
      </c>
      <c r="B37" s="64">
        <v>1.5819209039548022E-3</v>
      </c>
      <c r="C37" s="65">
        <v>44790</v>
      </c>
      <c r="D37" s="65"/>
      <c r="E37" s="63">
        <v>2021</v>
      </c>
      <c r="F37" s="3" t="s">
        <v>736</v>
      </c>
    </row>
    <row r="38" spans="1:6" x14ac:dyDescent="0.25">
      <c r="A38" s="2" t="s">
        <v>22</v>
      </c>
      <c r="B38" s="14">
        <v>2.2806615833965149E-3</v>
      </c>
      <c r="C38" s="5">
        <v>70900</v>
      </c>
      <c r="D38" s="5"/>
      <c r="E38" s="2">
        <v>2021</v>
      </c>
      <c r="F38" s="2" t="s">
        <v>737</v>
      </c>
    </row>
    <row r="41" spans="1:6" ht="13" x14ac:dyDescent="0.3">
      <c r="A41" s="9" t="s">
        <v>739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17FF-2681-4010-8CAF-3EC790E00E31}">
  <sheetPr>
    <tabColor theme="0"/>
  </sheetPr>
  <dimension ref="A1:C31"/>
  <sheetViews>
    <sheetView workbookViewId="0">
      <selection activeCell="B13" sqref="B13"/>
    </sheetView>
  </sheetViews>
  <sheetFormatPr defaultRowHeight="14" x14ac:dyDescent="0.3"/>
  <cols>
    <col min="1" max="1" width="14.54296875" style="88" customWidth="1"/>
    <col min="2" max="2" width="35.6328125" style="88" customWidth="1"/>
    <col min="3" max="16384" width="8.7265625" style="84"/>
  </cols>
  <sheetData>
    <row r="1" spans="1:3" x14ac:dyDescent="0.3">
      <c r="A1" s="89" t="s">
        <v>810</v>
      </c>
    </row>
    <row r="3" spans="1:3" ht="14.5" x14ac:dyDescent="0.35">
      <c r="A3" s="88" t="s">
        <v>814</v>
      </c>
      <c r="B3" s="93" t="s">
        <v>813</v>
      </c>
    </row>
    <row r="4" spans="1:3" x14ac:dyDescent="0.3">
      <c r="A4" s="94" t="s">
        <v>799</v>
      </c>
      <c r="B4" s="83" t="s">
        <v>798</v>
      </c>
    </row>
    <row r="5" spans="1:3" x14ac:dyDescent="0.3">
      <c r="A5" s="94" t="s">
        <v>800</v>
      </c>
      <c r="B5" s="83" t="s">
        <v>763</v>
      </c>
    </row>
    <row r="6" spans="1:3" x14ac:dyDescent="0.3">
      <c r="A6" s="94" t="s">
        <v>801</v>
      </c>
      <c r="B6" s="83" t="s">
        <v>148</v>
      </c>
    </row>
    <row r="7" spans="1:3" ht="14.5" x14ac:dyDescent="0.3">
      <c r="A7" s="88" t="s">
        <v>802</v>
      </c>
      <c r="B7" s="92" t="s">
        <v>811</v>
      </c>
      <c r="C7" s="95" t="s">
        <v>815</v>
      </c>
    </row>
    <row r="8" spans="1:3" x14ac:dyDescent="0.3">
      <c r="A8" s="83"/>
      <c r="B8" s="83"/>
    </row>
    <row r="9" spans="1:3" x14ac:dyDescent="0.3">
      <c r="A9" s="94" t="s">
        <v>779</v>
      </c>
      <c r="B9" s="83" t="s">
        <v>764</v>
      </c>
    </row>
    <row r="10" spans="1:3" x14ac:dyDescent="0.3">
      <c r="A10" s="94" t="s">
        <v>780</v>
      </c>
      <c r="B10" s="83" t="s">
        <v>765</v>
      </c>
    </row>
    <row r="11" spans="1:3" x14ac:dyDescent="0.3">
      <c r="A11" s="94" t="s">
        <v>781</v>
      </c>
      <c r="B11" s="83" t="s">
        <v>766</v>
      </c>
    </row>
    <row r="12" spans="1:3" x14ac:dyDescent="0.3">
      <c r="A12" s="94" t="s">
        <v>782</v>
      </c>
      <c r="B12" s="83" t="s">
        <v>767</v>
      </c>
    </row>
    <row r="13" spans="1:3" x14ac:dyDescent="0.3">
      <c r="A13" s="83"/>
      <c r="B13" s="83"/>
    </row>
    <row r="14" spans="1:3" x14ac:dyDescent="0.3">
      <c r="A14" s="94" t="s">
        <v>783</v>
      </c>
      <c r="B14" s="83" t="s">
        <v>768</v>
      </c>
    </row>
    <row r="15" spans="1:3" x14ac:dyDescent="0.3">
      <c r="A15" s="94" t="s">
        <v>784</v>
      </c>
      <c r="B15" s="83" t="s">
        <v>769</v>
      </c>
    </row>
    <row r="16" spans="1:3" x14ac:dyDescent="0.3">
      <c r="A16" s="94" t="s">
        <v>785</v>
      </c>
      <c r="B16" s="83" t="s">
        <v>770</v>
      </c>
    </row>
    <row r="17" spans="1:3" x14ac:dyDescent="0.3">
      <c r="A17" s="94" t="s">
        <v>786</v>
      </c>
      <c r="B17" s="83" t="s">
        <v>421</v>
      </c>
    </row>
    <row r="18" spans="1:3" x14ac:dyDescent="0.3">
      <c r="A18" s="94" t="s">
        <v>787</v>
      </c>
      <c r="B18" s="83" t="s">
        <v>762</v>
      </c>
    </row>
    <row r="19" spans="1:3" x14ac:dyDescent="0.3">
      <c r="A19" s="94" t="s">
        <v>788</v>
      </c>
      <c r="B19" s="83" t="s">
        <v>771</v>
      </c>
    </row>
    <row r="20" spans="1:3" x14ac:dyDescent="0.3">
      <c r="A20" s="83"/>
      <c r="B20" s="83"/>
    </row>
    <row r="21" spans="1:3" x14ac:dyDescent="0.3">
      <c r="A21" s="94" t="s">
        <v>789</v>
      </c>
      <c r="B21" s="83" t="s">
        <v>772</v>
      </c>
    </row>
    <row r="22" spans="1:3" ht="14.5" x14ac:dyDescent="0.3">
      <c r="A22" s="83" t="s">
        <v>790</v>
      </c>
      <c r="B22" s="92" t="s">
        <v>811</v>
      </c>
      <c r="C22" s="95" t="s">
        <v>812</v>
      </c>
    </row>
    <row r="23" spans="1:3" x14ac:dyDescent="0.3">
      <c r="A23" s="94" t="s">
        <v>791</v>
      </c>
      <c r="B23" s="83" t="s">
        <v>773</v>
      </c>
    </row>
    <row r="24" spans="1:3" x14ac:dyDescent="0.3">
      <c r="A24" s="94" t="s">
        <v>792</v>
      </c>
      <c r="B24" s="83" t="s">
        <v>774</v>
      </c>
    </row>
    <row r="25" spans="1:3" x14ac:dyDescent="0.3">
      <c r="A25" s="83"/>
      <c r="B25" s="83"/>
    </row>
    <row r="26" spans="1:3" ht="14.5" x14ac:dyDescent="0.3">
      <c r="A26" s="83" t="s">
        <v>793</v>
      </c>
      <c r="B26" s="92" t="s">
        <v>811</v>
      </c>
      <c r="C26" s="95" t="s">
        <v>816</v>
      </c>
    </row>
    <row r="27" spans="1:3" x14ac:dyDescent="0.3">
      <c r="A27" s="94" t="s">
        <v>794</v>
      </c>
      <c r="B27" s="83" t="s">
        <v>775</v>
      </c>
    </row>
    <row r="28" spans="1:3" x14ac:dyDescent="0.3">
      <c r="A28" s="94" t="s">
        <v>795</v>
      </c>
      <c r="B28" s="83" t="s">
        <v>776</v>
      </c>
    </row>
    <row r="29" spans="1:3" x14ac:dyDescent="0.3">
      <c r="A29" s="83"/>
      <c r="B29" s="83"/>
    </row>
    <row r="30" spans="1:3" x14ac:dyDescent="0.3">
      <c r="A30" s="94" t="s">
        <v>796</v>
      </c>
      <c r="B30" s="83" t="s">
        <v>777</v>
      </c>
    </row>
    <row r="31" spans="1:3" x14ac:dyDescent="0.3">
      <c r="A31" s="94" t="s">
        <v>797</v>
      </c>
      <c r="B31" s="83" t="s">
        <v>778</v>
      </c>
    </row>
  </sheetData>
  <hyperlinks>
    <hyperlink ref="A4" location="'Fig 2.2'!A1" display="Figure 2.2  " xr:uid="{3CE95EFC-CB42-43DC-8EC2-B97700FF9B0D}"/>
    <hyperlink ref="A5" location="'Fig 2.3'!A1" display="Figure 2.3" xr:uid="{D3A79BF2-AE4D-45F4-AE05-FF0CC777345C}"/>
    <hyperlink ref="A6" location="'Fig 2.4'!A1" display="Figure 2.4" xr:uid="{FFAEB2A9-6866-4239-9BFE-16234719FC93}"/>
    <hyperlink ref="A9" location="'Fig 3.1'!A1" display="Figure 3.1 " xr:uid="{A3CEFC98-48B7-494C-B344-FA61612EE52C}"/>
    <hyperlink ref="A10" location="'Fig 3.2'!A1" display="Figure 3.2 " xr:uid="{1BFFFD6E-6067-4F93-9928-CE53392F4F17}"/>
    <hyperlink ref="A11" location="'Fig 3.3'!A1" display="Figure 3.3 " xr:uid="{B460F52A-6454-437A-9C23-5FAF6525A2C1}"/>
    <hyperlink ref="A12" location="'Fig 3.4'!A1" display="Figure 3.4 " xr:uid="{2B0AE551-46D5-4822-B8CF-973CA086085B}"/>
    <hyperlink ref="A14" location="'Fig 4.1'!A1" display="Figure 4.1 " xr:uid="{2A573EF4-2EC7-47AC-8FDA-F682D97BD767}"/>
    <hyperlink ref="A15" location="'Fig 4.2'!A1" display="Figure 4.2 " xr:uid="{A59191E9-C233-4D66-A6F9-078CDD97CE63}"/>
    <hyperlink ref="A16" location="'Fig 4.3'!A1" display="Figure 4.3 " xr:uid="{B7FF532E-C1E5-48C1-87A2-A94C5F899FB7}"/>
    <hyperlink ref="A17" location="'Fig 4.4'!A1" display="Figure 4.4 " xr:uid="{B795CF3D-8A2A-46CD-8180-93B5B5A07551}"/>
    <hyperlink ref="A18" location="'Fig 4.5'!A1" display="Figure 4.5 " xr:uid="{46B28B82-BC0B-40B6-984C-24DC2CDF1B76}"/>
    <hyperlink ref="A19" location="'Fig 4.6'!A1" display="Figure 4.6 " xr:uid="{63119D9D-CD1E-41FD-8B7F-CD0E20D1583C}"/>
    <hyperlink ref="A21" location="'Fig 5.1'!A1" display="Figure 5.1 " xr:uid="{5A1BC530-9151-4C8E-8EC4-455784AA8FF2}"/>
    <hyperlink ref="A23" location="'Fig 5.3'!A1" display="Figure 5.3 " xr:uid="{8E32F0DB-410D-4197-8073-A39FF5EB0364}"/>
    <hyperlink ref="A24" location="'Fig 5.4'!A1" display="Figure 5.4 " xr:uid="{EC85A0C1-F650-418E-BAF4-3E4EFDE4C5CD}"/>
    <hyperlink ref="C22" r:id="rId1" xr:uid="{D4ECBDE7-BA50-4A1E-B829-AACE48A94A96}"/>
    <hyperlink ref="C7" r:id="rId2" xr:uid="{BFCFBFEE-63D9-464F-8928-3E260FE7D2BA}"/>
    <hyperlink ref="C26" r:id="rId3" xr:uid="{4735BC98-A1C3-4BFC-AEBA-2FAE52DB81A5}"/>
    <hyperlink ref="A27" location="'Fig 6.2'!A1" display="Figure 6.2 " xr:uid="{6193CC11-8B79-4A82-AD34-B5F5A566E5CC}"/>
    <hyperlink ref="A28" location="'Fig 6.3'!A1" display="Figure 6.3 " xr:uid="{F9D0E087-9267-4395-BE7F-43A3CF15595B}"/>
    <hyperlink ref="A30" location="'Fig 7.1'!A1" display="Figure 7.1 " xr:uid="{CCB6ECB7-8087-43CB-9B04-BC8BADD5DCB7}"/>
    <hyperlink ref="A31" location="'Fig 7.2'!A1" display="Figure 7.2 " xr:uid="{070D119C-AF5E-48FC-A34E-9D5655102465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435A-F408-49EE-9741-FD92FE4FD453}">
  <sheetPr>
    <tabColor rgb="FFFF0000"/>
  </sheetPr>
  <dimension ref="A1:D41"/>
  <sheetViews>
    <sheetView workbookViewId="0">
      <selection activeCell="D57" sqref="D57"/>
    </sheetView>
  </sheetViews>
  <sheetFormatPr defaultRowHeight="12.5" x14ac:dyDescent="0.25"/>
  <cols>
    <col min="1" max="1" width="8.7265625" style="2"/>
    <col min="2" max="2" width="10.36328125" style="2" customWidth="1"/>
    <col min="3" max="16384" width="8.7265625" style="2"/>
  </cols>
  <sheetData>
    <row r="1" spans="1:4" ht="15.5" x14ac:dyDescent="0.35">
      <c r="A1" s="18" t="s">
        <v>744</v>
      </c>
    </row>
    <row r="4" spans="1:4" ht="39" x14ac:dyDescent="0.25">
      <c r="B4" s="12" t="s">
        <v>741</v>
      </c>
      <c r="C4" s="12" t="s">
        <v>740</v>
      </c>
      <c r="D4" s="50" t="s">
        <v>699</v>
      </c>
    </row>
    <row r="5" spans="1:4" x14ac:dyDescent="0.25">
      <c r="A5" s="2" t="s">
        <v>30</v>
      </c>
      <c r="B5" s="14">
        <v>0.96111560199057933</v>
      </c>
      <c r="C5" s="2">
        <v>3680</v>
      </c>
      <c r="D5" s="2">
        <v>2017</v>
      </c>
    </row>
    <row r="6" spans="1:4" x14ac:dyDescent="0.25">
      <c r="A6" s="2" t="s">
        <v>316</v>
      </c>
      <c r="B6" s="14">
        <v>0.94163746439545937</v>
      </c>
      <c r="C6" s="2">
        <v>1650</v>
      </c>
      <c r="D6" s="2">
        <v>2021</v>
      </c>
    </row>
    <row r="7" spans="1:4" x14ac:dyDescent="0.25">
      <c r="A7" s="2" t="s">
        <v>66</v>
      </c>
      <c r="B7" s="14">
        <v>0.88407449081134215</v>
      </c>
      <c r="C7" s="2">
        <v>4910</v>
      </c>
      <c r="D7" s="2">
        <v>2021</v>
      </c>
    </row>
    <row r="8" spans="1:4" x14ac:dyDescent="0.25">
      <c r="A8" s="2" t="s">
        <v>328</v>
      </c>
      <c r="B8" s="14">
        <v>0.21476765650318871</v>
      </c>
      <c r="C8" s="2">
        <v>3290</v>
      </c>
      <c r="D8" s="2">
        <v>2021</v>
      </c>
    </row>
    <row r="9" spans="1:4" x14ac:dyDescent="0.25">
      <c r="A9" s="2" t="s">
        <v>5</v>
      </c>
      <c r="B9" s="14">
        <v>0.1366</v>
      </c>
      <c r="C9" s="2">
        <v>8450</v>
      </c>
      <c r="D9" s="2">
        <v>2021</v>
      </c>
    </row>
    <row r="10" spans="1:4" x14ac:dyDescent="0.25">
      <c r="A10" s="2" t="s">
        <v>711</v>
      </c>
      <c r="B10" s="14">
        <v>0.7866887281460595</v>
      </c>
      <c r="C10" s="2">
        <v>30320</v>
      </c>
      <c r="D10" s="2">
        <v>2021</v>
      </c>
    </row>
    <row r="11" spans="1:4" x14ac:dyDescent="0.25">
      <c r="A11" s="2" t="s">
        <v>320</v>
      </c>
      <c r="B11" s="14">
        <v>0.502692747814106</v>
      </c>
      <c r="C11" s="2">
        <v>1590</v>
      </c>
      <c r="D11" s="2">
        <v>2018</v>
      </c>
    </row>
    <row r="12" spans="1:4" x14ac:dyDescent="0.25">
      <c r="A12" s="2" t="s">
        <v>6</v>
      </c>
      <c r="B12" s="14">
        <v>0.25866068595994901</v>
      </c>
      <c r="C12" s="2">
        <v>48720</v>
      </c>
      <c r="D12" s="2">
        <v>2021</v>
      </c>
    </row>
    <row r="13" spans="1:4" x14ac:dyDescent="0.25">
      <c r="A13" s="2" t="s">
        <v>31</v>
      </c>
      <c r="B13" s="14">
        <v>0.46303559002574973</v>
      </c>
      <c r="C13" s="2">
        <v>6220</v>
      </c>
      <c r="D13" s="2">
        <v>2021</v>
      </c>
    </row>
    <row r="14" spans="1:4" x14ac:dyDescent="0.25">
      <c r="A14" s="2" t="s">
        <v>713</v>
      </c>
      <c r="B14" s="14">
        <v>0.5509042986095376</v>
      </c>
      <c r="C14" s="2">
        <v>1970</v>
      </c>
      <c r="D14" s="2">
        <v>2021</v>
      </c>
    </row>
    <row r="15" spans="1:4" x14ac:dyDescent="0.25">
      <c r="A15" s="2" t="s">
        <v>321</v>
      </c>
      <c r="B15" s="14">
        <v>0.3228536454412555</v>
      </c>
      <c r="C15" s="2">
        <v>5960</v>
      </c>
      <c r="D15" s="2">
        <v>2021</v>
      </c>
    </row>
    <row r="16" spans="1:4" x14ac:dyDescent="0.25">
      <c r="A16" s="2" t="s">
        <v>82</v>
      </c>
      <c r="B16" s="14">
        <v>0.32341469089626379</v>
      </c>
      <c r="C16" s="2">
        <v>3520</v>
      </c>
      <c r="D16" s="2">
        <v>2021</v>
      </c>
    </row>
    <row r="17" spans="1:4" x14ac:dyDescent="0.25">
      <c r="A17" s="2" t="s">
        <v>86</v>
      </c>
      <c r="B17" s="14">
        <v>0.3170226179953336</v>
      </c>
      <c r="C17" s="2">
        <v>2300</v>
      </c>
      <c r="D17" s="2">
        <v>2019</v>
      </c>
    </row>
    <row r="18" spans="1:4" x14ac:dyDescent="0.25">
      <c r="A18" s="2" t="s">
        <v>11</v>
      </c>
      <c r="B18" s="14">
        <v>0.19484217800963982</v>
      </c>
      <c r="C18" s="2">
        <v>4170</v>
      </c>
      <c r="D18" s="2">
        <v>2021</v>
      </c>
    </row>
    <row r="19" spans="1:4" x14ac:dyDescent="0.25">
      <c r="A19" s="2" t="s">
        <v>702</v>
      </c>
      <c r="B19" s="14">
        <v>0.68677733731596613</v>
      </c>
      <c r="C19" s="2">
        <v>3530</v>
      </c>
      <c r="D19" s="2">
        <v>2018</v>
      </c>
    </row>
    <row r="20" spans="1:4" x14ac:dyDescent="0.25">
      <c r="A20" s="2" t="s">
        <v>25</v>
      </c>
      <c r="B20" s="14">
        <v>0.99986481001068195</v>
      </c>
      <c r="C20" s="2">
        <v>4670</v>
      </c>
      <c r="D20" s="2">
        <v>2016</v>
      </c>
    </row>
    <row r="21" spans="1:4" x14ac:dyDescent="0.25">
      <c r="A21" s="2" t="s">
        <v>28</v>
      </c>
      <c r="B21" s="14">
        <v>0.57725995780668471</v>
      </c>
      <c r="C21" s="2">
        <v>8880</v>
      </c>
      <c r="D21" s="2">
        <v>2021</v>
      </c>
    </row>
    <row r="22" spans="1:4" x14ac:dyDescent="0.25">
      <c r="A22" s="2" t="s">
        <v>29</v>
      </c>
      <c r="B22" s="14">
        <v>0.94630521216010843</v>
      </c>
      <c r="C22" s="2">
        <v>33780</v>
      </c>
      <c r="D22" s="2">
        <v>2021</v>
      </c>
    </row>
    <row r="23" spans="1:4" x14ac:dyDescent="0.25">
      <c r="A23" s="2" t="s">
        <v>95</v>
      </c>
      <c r="B23" s="14">
        <v>0.94405018867345314</v>
      </c>
      <c r="C23" s="2">
        <v>7880</v>
      </c>
      <c r="D23" s="2">
        <v>2019</v>
      </c>
    </row>
    <row r="24" spans="1:4" x14ac:dyDescent="0.25">
      <c r="A24" s="2" t="s">
        <v>97</v>
      </c>
      <c r="B24" s="14">
        <v>0.32890000000000003</v>
      </c>
      <c r="C24" s="2">
        <v>10520</v>
      </c>
      <c r="D24" s="2">
        <v>2021</v>
      </c>
    </row>
    <row r="25" spans="1:4" x14ac:dyDescent="0.25">
      <c r="A25" s="2" t="s">
        <v>15</v>
      </c>
      <c r="B25" s="14">
        <v>5.5389682699774748E-2</v>
      </c>
      <c r="C25" s="2">
        <v>9590</v>
      </c>
      <c r="D25" s="2">
        <v>2021</v>
      </c>
    </row>
    <row r="26" spans="1:4" x14ac:dyDescent="0.25">
      <c r="A26" s="2" t="s">
        <v>101</v>
      </c>
      <c r="B26" s="14">
        <v>0.89147069602161044</v>
      </c>
      <c r="C26" s="2">
        <v>2120</v>
      </c>
      <c r="D26" s="2">
        <v>2021</v>
      </c>
    </row>
    <row r="27" spans="1:4" x14ac:dyDescent="0.25">
      <c r="A27" s="2" t="s">
        <v>27</v>
      </c>
      <c r="B27" s="14">
        <v>0.69057791282683434</v>
      </c>
      <c r="C27" s="2">
        <v>83190</v>
      </c>
      <c r="D27" s="2">
        <v>2021</v>
      </c>
    </row>
    <row r="28" spans="1:4" x14ac:dyDescent="0.25">
      <c r="A28" s="2" t="s">
        <v>102</v>
      </c>
      <c r="B28" s="14">
        <v>0.65285583638062805</v>
      </c>
      <c r="C28" s="2">
        <v>17950</v>
      </c>
      <c r="D28" s="2">
        <v>2021</v>
      </c>
    </row>
    <row r="29" spans="1:4" x14ac:dyDescent="0.25">
      <c r="A29" s="2" t="s">
        <v>16</v>
      </c>
      <c r="B29" s="14">
        <v>0.4314685877461738</v>
      </c>
      <c r="C29" s="2">
        <v>11820</v>
      </c>
      <c r="D29" s="2">
        <v>2021</v>
      </c>
    </row>
    <row r="30" spans="1:4" x14ac:dyDescent="0.25">
      <c r="A30" s="2" t="s">
        <v>18</v>
      </c>
      <c r="B30" s="14">
        <v>0.7749453615785431</v>
      </c>
      <c r="C30" s="2">
        <v>23920</v>
      </c>
      <c r="D30" s="2">
        <v>2021</v>
      </c>
    </row>
    <row r="31" spans="1:4" x14ac:dyDescent="0.25">
      <c r="A31" s="2" t="s">
        <v>350</v>
      </c>
      <c r="B31" s="14">
        <v>2.0094221693542427E-2</v>
      </c>
      <c r="C31" s="2">
        <v>1140</v>
      </c>
      <c r="D31" s="2">
        <v>2017</v>
      </c>
    </row>
    <row r="32" spans="1:4" x14ac:dyDescent="0.25">
      <c r="A32" s="2" t="s">
        <v>120</v>
      </c>
      <c r="B32" s="14">
        <v>0.2376838102991021</v>
      </c>
      <c r="C32" s="2">
        <v>15000</v>
      </c>
      <c r="D32" s="2">
        <v>2021</v>
      </c>
    </row>
    <row r="33" spans="1:4" x14ac:dyDescent="0.25">
      <c r="A33" s="2" t="s">
        <v>715</v>
      </c>
      <c r="B33" s="14">
        <v>0.70321984627087186</v>
      </c>
      <c r="C33" s="2">
        <v>43460</v>
      </c>
      <c r="D33" s="2">
        <v>2021</v>
      </c>
    </row>
    <row r="34" spans="1:4" x14ac:dyDescent="0.25">
      <c r="A34" s="2" t="s">
        <v>21</v>
      </c>
      <c r="B34" s="14">
        <v>8.329355787994891E-2</v>
      </c>
      <c r="C34" s="2">
        <v>44790</v>
      </c>
      <c r="D34" s="2">
        <v>2021</v>
      </c>
    </row>
    <row r="35" spans="1:4" x14ac:dyDescent="0.25">
      <c r="A35" s="2" t="s">
        <v>22</v>
      </c>
      <c r="B35" s="14">
        <v>0.15922094809895224</v>
      </c>
      <c r="C35" s="2">
        <v>70900</v>
      </c>
      <c r="D35" s="2">
        <v>2021</v>
      </c>
    </row>
    <row r="38" spans="1:4" ht="13" x14ac:dyDescent="0.3">
      <c r="A38" s="9" t="s">
        <v>703</v>
      </c>
    </row>
    <row r="39" spans="1:4" ht="13" x14ac:dyDescent="0.3">
      <c r="A39" s="9" t="s">
        <v>742</v>
      </c>
    </row>
    <row r="40" spans="1:4" x14ac:dyDescent="0.25">
      <c r="A40" s="16" t="s">
        <v>411</v>
      </c>
    </row>
    <row r="41" spans="1:4" ht="13" x14ac:dyDescent="0.3">
      <c r="A41" s="66" t="s">
        <v>743</v>
      </c>
    </row>
  </sheetData>
  <hyperlinks>
    <hyperlink ref="A40" r:id="rId1" xr:uid="{11924B3E-E264-46C1-8142-1B0C820E0D1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019E-62B1-47C6-A015-82A8ADB7DBEC}">
  <sheetPr>
    <tabColor theme="8"/>
  </sheetPr>
  <dimension ref="A1:Q19"/>
  <sheetViews>
    <sheetView workbookViewId="0">
      <selection activeCell="J14" sqref="J14"/>
    </sheetView>
  </sheetViews>
  <sheetFormatPr defaultRowHeight="12.5" x14ac:dyDescent="0.25"/>
  <cols>
    <col min="1" max="1" width="14" style="2" customWidth="1"/>
    <col min="2" max="2" width="8.7265625" style="2"/>
    <col min="3" max="3" width="3.08984375" style="2" customWidth="1"/>
    <col min="4" max="4" width="8.81640625" style="2" customWidth="1"/>
    <col min="5" max="16384" width="8.7265625" style="2"/>
  </cols>
  <sheetData>
    <row r="1" spans="1:17" ht="15.5" x14ac:dyDescent="0.25">
      <c r="A1" s="59" t="s">
        <v>749</v>
      </c>
      <c r="B1" s="56"/>
      <c r="C1" s="56"/>
      <c r="D1" s="56"/>
      <c r="E1" s="56"/>
    </row>
    <row r="4" spans="1:17" ht="26" customHeight="1" x14ac:dyDescent="0.25">
      <c r="B4" s="79" t="s">
        <v>748</v>
      </c>
      <c r="C4" s="62"/>
      <c r="D4" s="79" t="s">
        <v>745</v>
      </c>
      <c r="E4" s="79" t="s">
        <v>750</v>
      </c>
      <c r="F4" s="79"/>
    </row>
    <row r="5" spans="1:17" ht="26" x14ac:dyDescent="0.25">
      <c r="B5" s="79"/>
      <c r="C5" s="62"/>
      <c r="D5" s="79"/>
      <c r="E5" s="12" t="s">
        <v>746</v>
      </c>
      <c r="F5" s="76" t="s">
        <v>747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8"/>
    </row>
    <row r="6" spans="1:17" ht="13" x14ac:dyDescent="0.25">
      <c r="A6" s="69" t="s">
        <v>22</v>
      </c>
      <c r="B6" s="70">
        <v>-0.40950652561453704</v>
      </c>
      <c r="C6" s="69"/>
      <c r="D6" s="69">
        <v>2023</v>
      </c>
      <c r="E6" s="71">
        <v>738.40262150537626</v>
      </c>
      <c r="F6" s="71">
        <v>1250.4839655913979</v>
      </c>
      <c r="G6" s="71"/>
      <c r="H6" s="72"/>
      <c r="I6" s="71"/>
      <c r="J6" s="71"/>
      <c r="K6" s="71"/>
      <c r="L6" s="71"/>
      <c r="M6" s="71"/>
      <c r="N6" s="71"/>
      <c r="O6" s="71"/>
      <c r="P6" s="71"/>
      <c r="Q6" s="73"/>
    </row>
    <row r="7" spans="1:17" ht="13" x14ac:dyDescent="0.25">
      <c r="A7" s="69" t="s">
        <v>9</v>
      </c>
      <c r="B7" s="70">
        <v>-0.38662973286497127</v>
      </c>
      <c r="C7" s="69"/>
      <c r="D7" s="69">
        <v>2019</v>
      </c>
      <c r="E7" s="71">
        <v>171.44949</v>
      </c>
      <c r="F7" s="71">
        <v>274.40964408000002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4"/>
    </row>
    <row r="8" spans="1:17" ht="13" x14ac:dyDescent="0.25">
      <c r="A8" s="69" t="s">
        <v>6</v>
      </c>
      <c r="B8" s="70">
        <v>-0.10911784855099016</v>
      </c>
      <c r="C8" s="69"/>
      <c r="D8" s="69">
        <v>2017</v>
      </c>
      <c r="E8" s="71">
        <v>60.126881720430106</v>
      </c>
      <c r="F8" s="71">
        <v>67.491397849462359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3"/>
    </row>
    <row r="9" spans="1:17" ht="13" x14ac:dyDescent="0.25">
      <c r="A9" s="69" t="s">
        <v>123</v>
      </c>
      <c r="B9" s="70">
        <v>-0.40307139190523511</v>
      </c>
      <c r="C9" s="69"/>
      <c r="D9" s="69">
        <v>2021</v>
      </c>
      <c r="E9" s="75">
        <v>36.584560532911944</v>
      </c>
      <c r="F9" s="75">
        <v>61.28799999999999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4"/>
    </row>
    <row r="10" spans="1:17" ht="13" x14ac:dyDescent="0.25">
      <c r="A10" s="69" t="s">
        <v>116</v>
      </c>
      <c r="B10" s="70">
        <v>-0.8391226733661511</v>
      </c>
      <c r="C10" s="69"/>
      <c r="D10" s="69">
        <v>2021</v>
      </c>
      <c r="E10" s="71">
        <v>6.0139349599999994</v>
      </c>
      <c r="F10" s="71">
        <v>37.382116459999999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4"/>
    </row>
    <row r="11" spans="1:17" ht="13" x14ac:dyDescent="0.25">
      <c r="A11" s="69" t="s">
        <v>13</v>
      </c>
      <c r="B11" s="70">
        <v>-0.3511627047893463</v>
      </c>
      <c r="C11" s="69"/>
      <c r="D11" s="69">
        <v>2017</v>
      </c>
      <c r="E11" s="71">
        <v>35.128700000000002</v>
      </c>
      <c r="F11" s="71">
        <v>54.140999999999998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4"/>
    </row>
    <row r="12" spans="1:17" ht="13" x14ac:dyDescent="0.25">
      <c r="A12" s="69" t="s">
        <v>99</v>
      </c>
      <c r="B12" s="70">
        <v>0.24941661479881372</v>
      </c>
      <c r="C12" s="69"/>
      <c r="D12" s="69">
        <v>2017</v>
      </c>
      <c r="E12" s="71">
        <v>34.125315999999998</v>
      </c>
      <c r="F12" s="71">
        <v>27.312999999999999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4"/>
    </row>
    <row r="13" spans="1:17" ht="13" x14ac:dyDescent="0.25">
      <c r="A13" s="69" t="s">
        <v>15</v>
      </c>
      <c r="B13" s="70">
        <v>-9.8501153857389223E-2</v>
      </c>
      <c r="C13" s="69"/>
      <c r="D13" s="69">
        <v>2017</v>
      </c>
      <c r="E13" s="71">
        <v>30.86101</v>
      </c>
      <c r="F13" s="71">
        <v>34.233000000000004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3"/>
    </row>
    <row r="14" spans="1:17" ht="13" x14ac:dyDescent="0.25">
      <c r="A14" s="69" t="s">
        <v>125</v>
      </c>
      <c r="B14" s="70">
        <v>-0.84221525218144877</v>
      </c>
      <c r="C14" s="69"/>
      <c r="D14" s="69">
        <v>2017</v>
      </c>
      <c r="E14" s="75">
        <v>22.5304</v>
      </c>
      <c r="F14" s="75">
        <v>142.79200183473648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4"/>
    </row>
    <row r="15" spans="1:17" ht="13" x14ac:dyDescent="0.25">
      <c r="A15" s="69" t="s">
        <v>8</v>
      </c>
      <c r="B15" s="70">
        <v>-0.42858444755960912</v>
      </c>
      <c r="C15" s="69"/>
      <c r="D15" s="69">
        <v>2017</v>
      </c>
      <c r="E15" s="71">
        <v>10.290598416319421</v>
      </c>
      <c r="F15" s="71">
        <v>18.00895753076815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4"/>
    </row>
    <row r="18" spans="1:1" ht="13" x14ac:dyDescent="0.3">
      <c r="A18" s="9" t="s">
        <v>63</v>
      </c>
    </row>
    <row r="19" spans="1:1" x14ac:dyDescent="0.25">
      <c r="A19" s="16" t="s">
        <v>131</v>
      </c>
    </row>
  </sheetData>
  <mergeCells count="3">
    <mergeCell ref="D4:D5"/>
    <mergeCell ref="B4:B5"/>
    <mergeCell ref="E4:F4"/>
  </mergeCells>
  <hyperlinks>
    <hyperlink ref="A19" r:id="rId1" xr:uid="{B4AA43CB-DAA6-47E1-99EC-C1699407F595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A8E6-C791-4140-8DD5-6EE6D464E4D9}">
  <sheetPr>
    <tabColor theme="8"/>
  </sheetPr>
  <dimension ref="A1:H92"/>
  <sheetViews>
    <sheetView workbookViewId="0">
      <selection activeCell="J14" sqref="J14"/>
    </sheetView>
  </sheetViews>
  <sheetFormatPr defaultRowHeight="12.5" x14ac:dyDescent="0.25"/>
  <cols>
    <col min="1" max="1" width="28.7265625" style="2" customWidth="1"/>
    <col min="2" max="2" width="15.6328125" style="2" customWidth="1"/>
    <col min="3" max="3" width="8.7265625" style="2"/>
    <col min="4" max="4" width="23.90625" style="2" customWidth="1"/>
    <col min="5" max="5" width="14.7265625" style="2" customWidth="1"/>
    <col min="6" max="6" width="8.7265625" style="2"/>
    <col min="7" max="7" width="25.6328125" style="2" customWidth="1"/>
    <col min="8" max="8" width="13.7265625" style="2" customWidth="1"/>
    <col min="9" max="16384" width="8.7265625" style="2"/>
  </cols>
  <sheetData>
    <row r="1" spans="1:8" ht="15.5" x14ac:dyDescent="0.35">
      <c r="A1" s="18" t="s">
        <v>760</v>
      </c>
    </row>
    <row r="3" spans="1:8" x14ac:dyDescent="0.25">
      <c r="A3" s="2" t="s">
        <v>759</v>
      </c>
    </row>
    <row r="5" spans="1:8" s="77" customFormat="1" ht="39" x14ac:dyDescent="0.3">
      <c r="B5" s="78" t="s">
        <v>756</v>
      </c>
      <c r="E5" s="78" t="s">
        <v>757</v>
      </c>
      <c r="H5" s="78" t="s">
        <v>758</v>
      </c>
    </row>
    <row r="6" spans="1:8" x14ac:dyDescent="0.25">
      <c r="A6" s="2" t="s">
        <v>68</v>
      </c>
      <c r="B6" s="14">
        <v>4.9565217391304346</v>
      </c>
      <c r="D6" s="2" t="s">
        <v>312</v>
      </c>
      <c r="E6" s="39" t="s">
        <v>755</v>
      </c>
      <c r="G6" s="2" t="s">
        <v>86</v>
      </c>
      <c r="H6" s="14">
        <v>1.0712721346284377</v>
      </c>
    </row>
    <row r="7" spans="1:8" x14ac:dyDescent="0.25">
      <c r="A7" s="2" t="s">
        <v>11</v>
      </c>
      <c r="B7" s="14">
        <v>0.61797184136077121</v>
      </c>
      <c r="D7" s="2" t="s">
        <v>319</v>
      </c>
      <c r="E7" s="14">
        <v>2.658076990034135</v>
      </c>
      <c r="G7" s="2" t="s">
        <v>122</v>
      </c>
      <c r="H7" s="14">
        <v>0.68135611213717429</v>
      </c>
    </row>
    <row r="8" spans="1:8" x14ac:dyDescent="0.25">
      <c r="A8" s="2" t="s">
        <v>106</v>
      </c>
      <c r="B8" s="14">
        <v>0.42019530200027971</v>
      </c>
      <c r="D8" s="2" t="s">
        <v>92</v>
      </c>
      <c r="E8" s="14">
        <v>1.8336678852224693</v>
      </c>
      <c r="G8" s="2" t="s">
        <v>81</v>
      </c>
      <c r="H8" s="14">
        <v>0.64161098935982719</v>
      </c>
    </row>
    <row r="9" spans="1:8" x14ac:dyDescent="0.25">
      <c r="A9" s="2" t="s">
        <v>128</v>
      </c>
      <c r="B9" s="14">
        <v>0.35096887293185403</v>
      </c>
      <c r="D9" s="2" t="s">
        <v>111</v>
      </c>
      <c r="E9" s="14">
        <v>0.44318130330795319</v>
      </c>
      <c r="G9" s="2" t="s">
        <v>88</v>
      </c>
      <c r="H9" s="14">
        <v>0.49489178206372225</v>
      </c>
    </row>
    <row r="10" spans="1:8" x14ac:dyDescent="0.25">
      <c r="A10" s="2" t="s">
        <v>378</v>
      </c>
      <c r="B10" s="14">
        <v>0.27694147707501932</v>
      </c>
      <c r="D10" s="2" t="s">
        <v>3</v>
      </c>
      <c r="E10" s="14">
        <v>0.34332891060169801</v>
      </c>
      <c r="G10" s="2" t="s">
        <v>126</v>
      </c>
      <c r="H10" s="14">
        <v>0.44014731488118353</v>
      </c>
    </row>
    <row r="11" spans="1:8" x14ac:dyDescent="0.25">
      <c r="A11" s="2" t="s">
        <v>75</v>
      </c>
      <c r="B11" s="14">
        <v>0.23241204278582372</v>
      </c>
      <c r="D11" s="2" t="s">
        <v>712</v>
      </c>
      <c r="E11" s="14">
        <v>0.29020014518542581</v>
      </c>
      <c r="G11" s="2" t="s">
        <v>85</v>
      </c>
      <c r="H11" s="14">
        <v>0.41277566884129963</v>
      </c>
    </row>
    <row r="12" spans="1:8" x14ac:dyDescent="0.25">
      <c r="A12" s="2" t="s">
        <v>10</v>
      </c>
      <c r="B12" s="14">
        <v>0.22558184837365031</v>
      </c>
      <c r="D12" s="2" t="s">
        <v>118</v>
      </c>
      <c r="E12" s="14">
        <v>0.27438243817958091</v>
      </c>
      <c r="G12" s="2" t="s">
        <v>75</v>
      </c>
      <c r="H12" s="14">
        <v>0.39448304954442182</v>
      </c>
    </row>
    <row r="13" spans="1:8" x14ac:dyDescent="0.25">
      <c r="A13" s="2" t="s">
        <v>104</v>
      </c>
      <c r="B13" s="14">
        <v>0.22353239508051223</v>
      </c>
      <c r="D13" s="2" t="s">
        <v>5</v>
      </c>
      <c r="E13" s="14">
        <v>0.25037408757816271</v>
      </c>
      <c r="G13" s="2" t="s">
        <v>92</v>
      </c>
      <c r="H13" s="14">
        <v>0.3857625104410673</v>
      </c>
    </row>
    <row r="14" spans="1:8" x14ac:dyDescent="0.25">
      <c r="A14" s="2" t="s">
        <v>15</v>
      </c>
      <c r="B14" s="14">
        <v>0.2075001831099392</v>
      </c>
      <c r="D14" s="2" t="s">
        <v>75</v>
      </c>
      <c r="E14" s="14">
        <v>0.24812477459252066</v>
      </c>
      <c r="G14" s="2" t="s">
        <v>25</v>
      </c>
      <c r="H14" s="14">
        <v>0.34048083934932033</v>
      </c>
    </row>
    <row r="15" spans="1:8" x14ac:dyDescent="0.25">
      <c r="A15" s="2" t="s">
        <v>24</v>
      </c>
      <c r="B15" s="14">
        <v>0.18407002892283181</v>
      </c>
      <c r="D15" s="2" t="s">
        <v>23</v>
      </c>
      <c r="E15" s="14">
        <v>0.24446790793460929</v>
      </c>
      <c r="G15" s="2" t="s">
        <v>74</v>
      </c>
      <c r="H15" s="14">
        <v>0.32809816719704687</v>
      </c>
    </row>
    <row r="16" spans="1:8" x14ac:dyDescent="0.25">
      <c r="A16" s="2" t="s">
        <v>97</v>
      </c>
      <c r="B16" s="14">
        <v>0.12416265889066655</v>
      </c>
      <c r="D16" s="2" t="s">
        <v>751</v>
      </c>
      <c r="E16" s="14">
        <v>0.14979574579553742</v>
      </c>
      <c r="G16" s="2" t="s">
        <v>77</v>
      </c>
      <c r="H16" s="14">
        <v>0.32482954372466172</v>
      </c>
    </row>
    <row r="17" spans="1:8" x14ac:dyDescent="0.25">
      <c r="A17" s="2" t="s">
        <v>111</v>
      </c>
      <c r="B17" s="14">
        <v>5.1318530357432571E-2</v>
      </c>
      <c r="D17" s="2" t="s">
        <v>315</v>
      </c>
      <c r="E17" s="14">
        <v>0.14458156471726505</v>
      </c>
      <c r="G17" s="2" t="s">
        <v>3</v>
      </c>
      <c r="H17" s="14">
        <v>0.31129474467602741</v>
      </c>
    </row>
    <row r="18" spans="1:8" x14ac:dyDescent="0.25">
      <c r="A18" s="2" t="s">
        <v>698</v>
      </c>
      <c r="B18" s="14">
        <v>1.3360346118645438E-2</v>
      </c>
      <c r="D18" s="2" t="s">
        <v>1</v>
      </c>
      <c r="E18" s="14">
        <v>0.12902604806948925</v>
      </c>
      <c r="G18" s="2" t="s">
        <v>66</v>
      </c>
      <c r="H18" s="14">
        <v>0.29381154322347791</v>
      </c>
    </row>
    <row r="19" spans="1:8" x14ac:dyDescent="0.25">
      <c r="A19" s="2" t="s">
        <v>113</v>
      </c>
      <c r="B19" s="14">
        <v>-6.1069214149189768E-2</v>
      </c>
      <c r="D19" s="2" t="s">
        <v>320</v>
      </c>
      <c r="E19" s="14">
        <v>0.11894605381492461</v>
      </c>
      <c r="G19" s="2" t="s">
        <v>91</v>
      </c>
      <c r="H19" s="14">
        <v>0.29006689365857063</v>
      </c>
    </row>
    <row r="20" spans="1:8" x14ac:dyDescent="0.25">
      <c r="A20" s="2" t="s">
        <v>76</v>
      </c>
      <c r="B20" s="14">
        <v>-9.2226218517046168E-2</v>
      </c>
      <c r="D20" s="2" t="s">
        <v>77</v>
      </c>
      <c r="E20" s="14">
        <v>0.11819481792189127</v>
      </c>
      <c r="G20" s="2" t="s">
        <v>105</v>
      </c>
      <c r="H20" s="14">
        <v>0.25293087574079476</v>
      </c>
    </row>
    <row r="21" spans="1:8" x14ac:dyDescent="0.25">
      <c r="A21" s="2" t="s">
        <v>28</v>
      </c>
      <c r="B21" s="14">
        <v>-0.11414444162334809</v>
      </c>
      <c r="D21" s="2" t="s">
        <v>66</v>
      </c>
      <c r="E21" s="14">
        <v>0.10459544460729869</v>
      </c>
      <c r="G21" s="2" t="s">
        <v>29</v>
      </c>
      <c r="H21" s="14">
        <v>0.2067307664106518</v>
      </c>
    </row>
    <row r="22" spans="1:8" x14ac:dyDescent="0.25">
      <c r="A22" s="2" t="s">
        <v>14</v>
      </c>
      <c r="B22" s="14">
        <v>-0.14585533544280352</v>
      </c>
      <c r="D22" s="2" t="s">
        <v>102</v>
      </c>
      <c r="E22" s="14">
        <v>9.4865608111728297E-2</v>
      </c>
      <c r="G22" s="2" t="s">
        <v>127</v>
      </c>
      <c r="H22" s="14">
        <v>0.206406532166307</v>
      </c>
    </row>
    <row r="23" spans="1:8" x14ac:dyDescent="0.25">
      <c r="A23" s="2" t="s">
        <v>119</v>
      </c>
      <c r="B23" s="14">
        <v>-0.1554622715276234</v>
      </c>
      <c r="D23" s="2" t="s">
        <v>124</v>
      </c>
      <c r="E23" s="14">
        <v>8.9507201580440857E-2</v>
      </c>
      <c r="G23" s="2" t="s">
        <v>124</v>
      </c>
      <c r="H23" s="14">
        <v>0.1884351800603499</v>
      </c>
    </row>
    <row r="24" spans="1:8" x14ac:dyDescent="0.25">
      <c r="A24" s="2" t="s">
        <v>19</v>
      </c>
      <c r="B24" s="14">
        <v>-0.17315908458203894</v>
      </c>
      <c r="D24" s="2" t="s">
        <v>6</v>
      </c>
      <c r="E24" s="14">
        <v>8.7807404664596592E-2</v>
      </c>
      <c r="G24" s="2" t="s">
        <v>76</v>
      </c>
      <c r="H24" s="14">
        <v>0.18108263520895571</v>
      </c>
    </row>
    <row r="25" spans="1:8" x14ac:dyDescent="0.25">
      <c r="A25" s="2" t="s">
        <v>3</v>
      </c>
      <c r="B25" s="14">
        <v>-0.19071457902255309</v>
      </c>
      <c r="D25" s="2" t="s">
        <v>67</v>
      </c>
      <c r="E25" s="14">
        <v>7.4563852752013701E-2</v>
      </c>
      <c r="G25" s="2" t="s">
        <v>67</v>
      </c>
      <c r="H25" s="14">
        <v>0.16890840069203025</v>
      </c>
    </row>
    <row r="26" spans="1:8" x14ac:dyDescent="0.25">
      <c r="A26" s="2" t="s">
        <v>94</v>
      </c>
      <c r="B26" s="14">
        <v>-0.21928603689505585</v>
      </c>
      <c r="D26" s="2" t="s">
        <v>27</v>
      </c>
      <c r="E26" s="14">
        <v>5.0096504515545939E-2</v>
      </c>
      <c r="G26" s="2" t="s">
        <v>30</v>
      </c>
      <c r="H26" s="14">
        <v>0.1593817250690068</v>
      </c>
    </row>
    <row r="27" spans="1:8" x14ac:dyDescent="0.25">
      <c r="A27" s="2" t="s">
        <v>108</v>
      </c>
      <c r="B27" s="14">
        <v>-0.24359293089606576</v>
      </c>
      <c r="D27" s="2" t="s">
        <v>91</v>
      </c>
      <c r="E27" s="14">
        <v>4.8577356159190753E-2</v>
      </c>
      <c r="G27" s="2" t="s">
        <v>71</v>
      </c>
      <c r="H27" s="14">
        <v>0.15714285718815654</v>
      </c>
    </row>
    <row r="28" spans="1:8" x14ac:dyDescent="0.25">
      <c r="A28" s="2" t="s">
        <v>79</v>
      </c>
      <c r="B28" s="14">
        <v>-0.30245444934354254</v>
      </c>
      <c r="D28" s="2" t="s">
        <v>105</v>
      </c>
      <c r="E28" s="14">
        <v>4.6025596260359909E-2</v>
      </c>
      <c r="G28" s="2" t="s">
        <v>97</v>
      </c>
      <c r="H28" s="14">
        <v>0.13891712275257131</v>
      </c>
    </row>
    <row r="29" spans="1:8" x14ac:dyDescent="0.25">
      <c r="A29" s="2" t="s">
        <v>5</v>
      </c>
      <c r="B29" s="14">
        <v>-0.31067961973004676</v>
      </c>
      <c r="D29" s="2" t="s">
        <v>15</v>
      </c>
      <c r="E29" s="14">
        <v>3.0646458479347213E-2</v>
      </c>
      <c r="G29" s="2" t="s">
        <v>23</v>
      </c>
      <c r="H29" s="14">
        <v>0.13330896385870697</v>
      </c>
    </row>
    <row r="30" spans="1:8" x14ac:dyDescent="0.25">
      <c r="A30" s="2" t="s">
        <v>92</v>
      </c>
      <c r="B30" s="14">
        <v>-0.36181368027574157</v>
      </c>
      <c r="D30" s="2" t="s">
        <v>30</v>
      </c>
      <c r="E30" s="14">
        <v>2.9326910562528865E-2</v>
      </c>
      <c r="G30" s="2" t="s">
        <v>102</v>
      </c>
      <c r="H30" s="14">
        <v>0.13139246087724737</v>
      </c>
    </row>
    <row r="31" spans="1:8" x14ac:dyDescent="0.25">
      <c r="A31" s="2" t="s">
        <v>73</v>
      </c>
      <c r="B31" s="14">
        <v>-0.3714605444644658</v>
      </c>
      <c r="D31" s="2" t="s">
        <v>714</v>
      </c>
      <c r="E31" s="14">
        <v>2.7777777596743426E-2</v>
      </c>
      <c r="G31" s="2" t="s">
        <v>11</v>
      </c>
      <c r="H31" s="14">
        <v>0.12329755661079904</v>
      </c>
    </row>
    <row r="32" spans="1:8" x14ac:dyDescent="0.25">
      <c r="A32" s="2" t="s">
        <v>23</v>
      </c>
      <c r="B32" s="14">
        <v>-0.4167619497083821</v>
      </c>
      <c r="D32" s="2" t="s">
        <v>26</v>
      </c>
      <c r="E32" s="14">
        <v>-8.8335212978974571E-3</v>
      </c>
      <c r="G32" s="2" t="s">
        <v>113</v>
      </c>
      <c r="H32" s="14">
        <v>0.12261085834876964</v>
      </c>
    </row>
    <row r="33" spans="1:8" x14ac:dyDescent="0.25">
      <c r="A33" s="2" t="s">
        <v>9</v>
      </c>
      <c r="B33" s="14">
        <v>-0.43553549340095582</v>
      </c>
      <c r="D33" s="2" t="s">
        <v>97</v>
      </c>
      <c r="E33" s="14">
        <v>-2.2339117264273654E-2</v>
      </c>
      <c r="G33" s="2" t="s">
        <v>28</v>
      </c>
      <c r="H33" s="14">
        <v>0.11802929822573976</v>
      </c>
    </row>
    <row r="34" spans="1:8" x14ac:dyDescent="0.25">
      <c r="A34" s="2" t="s">
        <v>88</v>
      </c>
      <c r="B34" s="14">
        <v>-0.46027201742063839</v>
      </c>
      <c r="D34" s="2" t="s">
        <v>86</v>
      </c>
      <c r="E34" s="14">
        <v>-2.5674811242835955E-2</v>
      </c>
      <c r="G34" s="2" t="s">
        <v>64</v>
      </c>
      <c r="H34" s="14">
        <v>0.11291572093114907</v>
      </c>
    </row>
    <row r="35" spans="1:8" x14ac:dyDescent="0.25">
      <c r="A35" s="2" t="s">
        <v>74</v>
      </c>
      <c r="B35" s="14">
        <v>-0.51485565611304751</v>
      </c>
      <c r="D35" s="2" t="s">
        <v>95</v>
      </c>
      <c r="E35" s="14">
        <v>-2.7583910713231585E-2</v>
      </c>
      <c r="G35" s="2" t="s">
        <v>10</v>
      </c>
      <c r="H35" s="14">
        <v>0.11129208645170352</v>
      </c>
    </row>
    <row r="36" spans="1:8" x14ac:dyDescent="0.25">
      <c r="A36" s="2" t="s">
        <v>123</v>
      </c>
      <c r="B36" s="14">
        <v>-0.52420002612426164</v>
      </c>
      <c r="D36" s="2" t="s">
        <v>31</v>
      </c>
      <c r="E36" s="14">
        <v>-3.4673239633945079E-2</v>
      </c>
      <c r="G36" s="2" t="s">
        <v>114</v>
      </c>
      <c r="H36" s="14">
        <v>0.10018676001858161</v>
      </c>
    </row>
    <row r="37" spans="1:8" x14ac:dyDescent="0.25">
      <c r="A37" s="2" t="s">
        <v>6</v>
      </c>
      <c r="B37" s="14">
        <v>-0.53403514326420765</v>
      </c>
      <c r="D37" s="2" t="s">
        <v>82</v>
      </c>
      <c r="E37" s="14">
        <v>-4.167500328685942E-2</v>
      </c>
      <c r="G37" s="2" t="s">
        <v>18</v>
      </c>
      <c r="H37" s="14">
        <v>9.9106683705130275E-2</v>
      </c>
    </row>
    <row r="38" spans="1:8" x14ac:dyDescent="0.25">
      <c r="A38" s="2" t="s">
        <v>13</v>
      </c>
      <c r="B38" s="14">
        <v>-0.535580194163504</v>
      </c>
      <c r="D38" s="2" t="s">
        <v>29</v>
      </c>
      <c r="E38" s="14">
        <v>-4.2251505860895669E-2</v>
      </c>
      <c r="G38" s="2" t="s">
        <v>15</v>
      </c>
      <c r="H38" s="14">
        <v>7.8044113626024397E-2</v>
      </c>
    </row>
    <row r="39" spans="1:8" x14ac:dyDescent="0.25">
      <c r="A39" s="2" t="s">
        <v>99</v>
      </c>
      <c r="B39" s="14">
        <v>-0.64765403700957125</v>
      </c>
      <c r="D39" s="2" t="s">
        <v>10</v>
      </c>
      <c r="E39" s="14">
        <v>-5.0345132303856517E-2</v>
      </c>
      <c r="G39" s="2" t="s">
        <v>118</v>
      </c>
      <c r="H39" s="14">
        <v>7.4927963020389968E-2</v>
      </c>
    </row>
    <row r="40" spans="1:8" x14ac:dyDescent="0.25">
      <c r="D40" s="2" t="s">
        <v>18</v>
      </c>
      <c r="E40" s="14">
        <v>-5.2858236099700723E-2</v>
      </c>
      <c r="G40" s="2" t="s">
        <v>6</v>
      </c>
      <c r="H40" s="14">
        <v>6.8313640887843335E-2</v>
      </c>
    </row>
    <row r="41" spans="1:8" x14ac:dyDescent="0.25">
      <c r="D41" s="2" t="s">
        <v>122</v>
      </c>
      <c r="E41" s="14">
        <v>-5.6173150642688872E-2</v>
      </c>
      <c r="G41" s="2" t="s">
        <v>26</v>
      </c>
      <c r="H41" s="14">
        <v>5.8191165533105223E-2</v>
      </c>
    </row>
    <row r="42" spans="1:8" x14ac:dyDescent="0.25">
      <c r="D42" s="2" t="s">
        <v>25</v>
      </c>
      <c r="E42" s="14">
        <v>-6.3399319054912723E-2</v>
      </c>
      <c r="G42" s="2" t="s">
        <v>83</v>
      </c>
      <c r="H42" s="14">
        <v>5.6394419451034156E-2</v>
      </c>
    </row>
    <row r="43" spans="1:8" x14ac:dyDescent="0.25">
      <c r="D43" s="2" t="s">
        <v>24</v>
      </c>
      <c r="E43" s="14">
        <v>-8.5092290358990103E-2</v>
      </c>
      <c r="G43" s="2" t="s">
        <v>89</v>
      </c>
      <c r="H43" s="14">
        <v>3.6214137935634251E-2</v>
      </c>
    </row>
    <row r="44" spans="1:8" x14ac:dyDescent="0.25">
      <c r="D44" s="2" t="s">
        <v>321</v>
      </c>
      <c r="E44" s="14">
        <v>-8.8322462626407208E-2</v>
      </c>
      <c r="G44" s="2" t="s">
        <v>68</v>
      </c>
      <c r="H44" s="14">
        <v>3.6101560645707825E-2</v>
      </c>
    </row>
    <row r="45" spans="1:8" x14ac:dyDescent="0.25">
      <c r="D45" s="2" t="s">
        <v>28</v>
      </c>
      <c r="E45" s="14">
        <v>-9.7317885977454166E-2</v>
      </c>
      <c r="G45" s="2" t="s">
        <v>115</v>
      </c>
      <c r="H45" s="14">
        <v>3.4150784591793243E-2</v>
      </c>
    </row>
    <row r="46" spans="1:8" x14ac:dyDescent="0.25">
      <c r="D46" s="2" t="s">
        <v>752</v>
      </c>
      <c r="E46" s="14">
        <v>-0.10607907470104698</v>
      </c>
      <c r="G46" s="2" t="s">
        <v>101</v>
      </c>
      <c r="H46" s="14">
        <v>2.4902235401605466E-2</v>
      </c>
    </row>
    <row r="47" spans="1:8" x14ac:dyDescent="0.25">
      <c r="D47" s="2" t="s">
        <v>11</v>
      </c>
      <c r="E47" s="14">
        <v>-0.10847597495951004</v>
      </c>
      <c r="G47" s="2" t="s">
        <v>24</v>
      </c>
      <c r="H47" s="14">
        <v>1.7346863476604794E-2</v>
      </c>
    </row>
    <row r="48" spans="1:8" x14ac:dyDescent="0.25">
      <c r="D48" s="2" t="s">
        <v>121</v>
      </c>
      <c r="E48" s="14">
        <v>-0.10907083114663899</v>
      </c>
      <c r="G48" s="2" t="s">
        <v>111</v>
      </c>
      <c r="H48" s="14">
        <v>7.1987041987952192E-3</v>
      </c>
    </row>
    <row r="49" spans="4:8" x14ac:dyDescent="0.25">
      <c r="D49" s="2" t="s">
        <v>108</v>
      </c>
      <c r="E49" s="14">
        <v>-0.10983410529399232</v>
      </c>
      <c r="G49" s="2" t="s">
        <v>107</v>
      </c>
      <c r="H49" s="14">
        <v>4.7956589991585185E-3</v>
      </c>
    </row>
    <row r="50" spans="4:8" x14ac:dyDescent="0.25">
      <c r="D50" s="2" t="s">
        <v>127</v>
      </c>
      <c r="E50" s="14">
        <v>-0.12363527189218111</v>
      </c>
      <c r="G50" s="2" t="s">
        <v>82</v>
      </c>
      <c r="H50" s="14">
        <v>8.8790938978294484E-4</v>
      </c>
    </row>
    <row r="51" spans="4:8" x14ac:dyDescent="0.25">
      <c r="D51" s="2" t="s">
        <v>112</v>
      </c>
      <c r="E51" s="14">
        <v>-0.12601337670330792</v>
      </c>
      <c r="G51" s="2" t="s">
        <v>108</v>
      </c>
      <c r="H51" s="14">
        <v>-4.7276621460740867E-4</v>
      </c>
    </row>
    <row r="52" spans="4:8" x14ac:dyDescent="0.25">
      <c r="D52" s="2" t="s">
        <v>753</v>
      </c>
      <c r="E52" s="14">
        <v>-0.12697512835571836</v>
      </c>
      <c r="G52" s="2" t="s">
        <v>94</v>
      </c>
      <c r="H52" s="14">
        <v>-1.4599046307025056E-3</v>
      </c>
    </row>
    <row r="53" spans="4:8" x14ac:dyDescent="0.25">
      <c r="D53" s="2" t="s">
        <v>68</v>
      </c>
      <c r="E53" s="14">
        <v>-0.17658532552504261</v>
      </c>
      <c r="G53" s="2" t="s">
        <v>98</v>
      </c>
      <c r="H53" s="14">
        <v>-3.6383854729021923E-3</v>
      </c>
    </row>
    <row r="54" spans="4:8" x14ac:dyDescent="0.25">
      <c r="D54" s="2" t="s">
        <v>100</v>
      </c>
      <c r="E54" s="14">
        <v>-0.17829976282466217</v>
      </c>
      <c r="G54" s="2" t="s">
        <v>78</v>
      </c>
      <c r="H54" s="14">
        <v>-2.4315021614838103E-2</v>
      </c>
    </row>
    <row r="55" spans="4:8" x14ac:dyDescent="0.25">
      <c r="D55" s="2" t="s">
        <v>123</v>
      </c>
      <c r="E55" s="14">
        <v>-0.18027443352357975</v>
      </c>
      <c r="G55" s="2" t="s">
        <v>121</v>
      </c>
      <c r="H55" s="14">
        <v>-3.7030813474823045E-2</v>
      </c>
    </row>
    <row r="56" spans="4:8" x14ac:dyDescent="0.25">
      <c r="D56" s="2" t="s">
        <v>13</v>
      </c>
      <c r="E56" s="14">
        <v>-0.1875260424853438</v>
      </c>
      <c r="G56" s="2" t="s">
        <v>119</v>
      </c>
      <c r="H56" s="14">
        <v>-5.6886227643254288E-2</v>
      </c>
    </row>
    <row r="57" spans="4:8" x14ac:dyDescent="0.25">
      <c r="D57" s="2" t="s">
        <v>316</v>
      </c>
      <c r="E57" s="14">
        <v>-0.19841491057738581</v>
      </c>
      <c r="G57" s="2" t="s">
        <v>31</v>
      </c>
      <c r="H57" s="14">
        <v>-6.0901365977641966E-2</v>
      </c>
    </row>
    <row r="58" spans="4:8" x14ac:dyDescent="0.25">
      <c r="D58" s="2" t="s">
        <v>104</v>
      </c>
      <c r="E58" s="14">
        <v>-0.20344926707701036</v>
      </c>
      <c r="G58" s="2" t="s">
        <v>87</v>
      </c>
      <c r="H58" s="14">
        <v>-6.6556883171386846E-2</v>
      </c>
    </row>
    <row r="59" spans="4:8" x14ac:dyDescent="0.25">
      <c r="D59" s="2" t="s">
        <v>98</v>
      </c>
      <c r="E59" s="14">
        <v>-0.20524297371108247</v>
      </c>
      <c r="G59" s="2" t="s">
        <v>90</v>
      </c>
      <c r="H59" s="14">
        <v>-7.7604434799470393E-2</v>
      </c>
    </row>
    <row r="60" spans="4:8" x14ac:dyDescent="0.25">
      <c r="D60" s="2" t="s">
        <v>754</v>
      </c>
      <c r="E60" s="14">
        <v>-0.22992648115952874</v>
      </c>
      <c r="G60" s="2" t="s">
        <v>116</v>
      </c>
      <c r="H60" s="14">
        <v>-9.2630571992758426E-2</v>
      </c>
    </row>
    <row r="61" spans="4:8" x14ac:dyDescent="0.25">
      <c r="D61" s="2" t="s">
        <v>120</v>
      </c>
      <c r="E61" s="14">
        <v>-0.25278130757673539</v>
      </c>
      <c r="G61" s="2" t="s">
        <v>103</v>
      </c>
      <c r="H61" s="14">
        <v>-9.2755757447331319E-2</v>
      </c>
    </row>
    <row r="62" spans="4:8" x14ac:dyDescent="0.25">
      <c r="D62" s="2" t="s">
        <v>128</v>
      </c>
      <c r="E62" s="14">
        <v>-0.25477287924600378</v>
      </c>
      <c r="G62" s="2" t="s">
        <v>1</v>
      </c>
      <c r="H62" s="14">
        <v>-0.11428864847419082</v>
      </c>
    </row>
    <row r="63" spans="4:8" x14ac:dyDescent="0.25">
      <c r="D63" s="2" t="s">
        <v>125</v>
      </c>
      <c r="E63" s="14">
        <v>-0.26551099960768576</v>
      </c>
      <c r="G63" s="2" t="s">
        <v>93</v>
      </c>
      <c r="H63" s="14">
        <v>-0.11595736505115554</v>
      </c>
    </row>
    <row r="64" spans="4:8" x14ac:dyDescent="0.25">
      <c r="D64" s="2" t="s">
        <v>72</v>
      </c>
      <c r="E64" s="14">
        <v>-0.27645250297360613</v>
      </c>
      <c r="G64" s="2" t="s">
        <v>104</v>
      </c>
      <c r="H64" s="14">
        <v>-0.11733608608913253</v>
      </c>
    </row>
    <row r="65" spans="1:8" x14ac:dyDescent="0.25">
      <c r="D65" s="2" t="s">
        <v>9</v>
      </c>
      <c r="E65" s="14">
        <v>-0.27674365689938524</v>
      </c>
      <c r="G65" s="2" t="s">
        <v>65</v>
      </c>
      <c r="H65" s="14">
        <v>-0.12069984469637042</v>
      </c>
    </row>
    <row r="66" spans="1:8" x14ac:dyDescent="0.25">
      <c r="D66" s="2" t="s">
        <v>101</v>
      </c>
      <c r="E66" s="14">
        <v>-0.29261318648488566</v>
      </c>
      <c r="G66" s="2" t="s">
        <v>79</v>
      </c>
      <c r="H66" s="14">
        <v>-0.13092925869475738</v>
      </c>
    </row>
    <row r="67" spans="1:8" x14ac:dyDescent="0.25">
      <c r="D67" s="2" t="s">
        <v>107</v>
      </c>
      <c r="E67" s="14">
        <v>-0.29581500882222495</v>
      </c>
      <c r="G67" s="2" t="s">
        <v>120</v>
      </c>
      <c r="H67" s="14">
        <v>-0.14193688403996807</v>
      </c>
    </row>
    <row r="68" spans="1:8" x14ac:dyDescent="0.25">
      <c r="D68" s="2" t="s">
        <v>119</v>
      </c>
      <c r="E68" s="14">
        <v>-0.29828314795474198</v>
      </c>
      <c r="G68" s="2" t="s">
        <v>13</v>
      </c>
      <c r="H68" s="14">
        <v>-0.15111926011546595</v>
      </c>
    </row>
    <row r="69" spans="1:8" x14ac:dyDescent="0.25">
      <c r="D69" s="2" t="s">
        <v>83</v>
      </c>
      <c r="E69" s="14">
        <v>-0.33289522234664876</v>
      </c>
      <c r="G69" s="2" t="s">
        <v>100</v>
      </c>
      <c r="H69" s="14">
        <v>-0.15165253684070798</v>
      </c>
    </row>
    <row r="70" spans="1:8" x14ac:dyDescent="0.25">
      <c r="D70" s="2" t="s">
        <v>71</v>
      </c>
      <c r="E70" s="14">
        <v>-0.37255271767376574</v>
      </c>
      <c r="G70" s="2" t="s">
        <v>9</v>
      </c>
      <c r="H70" s="14">
        <v>-0.16002894221382219</v>
      </c>
    </row>
    <row r="71" spans="1:8" x14ac:dyDescent="0.25">
      <c r="D71" s="2" t="s">
        <v>80</v>
      </c>
      <c r="E71" s="14">
        <v>-0.5633990276763956</v>
      </c>
      <c r="G71" s="2" t="s">
        <v>27</v>
      </c>
      <c r="H71" s="14">
        <v>-0.16594096512062931</v>
      </c>
    </row>
    <row r="72" spans="1:8" x14ac:dyDescent="0.25">
      <c r="D72" s="2" t="s">
        <v>99</v>
      </c>
      <c r="E72" s="14">
        <v>-0.68960842447370541</v>
      </c>
      <c r="G72" s="2" t="s">
        <v>73</v>
      </c>
      <c r="H72" s="14">
        <v>-0.16624521726244321</v>
      </c>
    </row>
    <row r="73" spans="1:8" x14ac:dyDescent="0.25">
      <c r="G73" s="2" t="s">
        <v>5</v>
      </c>
      <c r="H73" s="14">
        <v>-0.16951478275215623</v>
      </c>
    </row>
    <row r="74" spans="1:8" x14ac:dyDescent="0.25">
      <c r="G74" s="2" t="s">
        <v>117</v>
      </c>
      <c r="H74" s="14">
        <v>-0.17215475265181618</v>
      </c>
    </row>
    <row r="75" spans="1:8" x14ac:dyDescent="0.25">
      <c r="G75" s="2" t="s">
        <v>112</v>
      </c>
      <c r="H75" s="14">
        <v>-0.18175694056277719</v>
      </c>
    </row>
    <row r="76" spans="1:8" x14ac:dyDescent="0.25">
      <c r="G76" s="2" t="s">
        <v>70</v>
      </c>
      <c r="H76" s="14">
        <v>-0.1863148685061882</v>
      </c>
    </row>
    <row r="77" spans="1:8" ht="13" x14ac:dyDescent="0.3">
      <c r="A77" s="9" t="s">
        <v>655</v>
      </c>
      <c r="G77" s="2" t="s">
        <v>72</v>
      </c>
      <c r="H77" s="14">
        <v>-0.19526982055332787</v>
      </c>
    </row>
    <row r="78" spans="1:8" x14ac:dyDescent="0.25">
      <c r="A78" s="16" t="s">
        <v>130</v>
      </c>
      <c r="G78" s="2" t="s">
        <v>14</v>
      </c>
      <c r="H78" s="14">
        <v>-0.19561466931176016</v>
      </c>
    </row>
    <row r="79" spans="1:8" x14ac:dyDescent="0.25">
      <c r="G79" s="2" t="s">
        <v>125</v>
      </c>
      <c r="H79" s="14">
        <v>-0.2024670144403902</v>
      </c>
    </row>
    <row r="80" spans="1:8" x14ac:dyDescent="0.25">
      <c r="G80" s="2" t="s">
        <v>69</v>
      </c>
      <c r="H80" s="14">
        <v>-0.21170068970928563</v>
      </c>
    </row>
    <row r="81" spans="7:8" x14ac:dyDescent="0.25">
      <c r="G81" s="2" t="s">
        <v>128</v>
      </c>
      <c r="H81" s="14">
        <v>-0.21621294615849979</v>
      </c>
    </row>
    <row r="82" spans="7:8" x14ac:dyDescent="0.25">
      <c r="G82" s="2" t="s">
        <v>8</v>
      </c>
      <c r="H82" s="14">
        <v>-0.24427001562452755</v>
      </c>
    </row>
    <row r="83" spans="7:8" x14ac:dyDescent="0.25">
      <c r="G83" s="2" t="s">
        <v>123</v>
      </c>
      <c r="H83" s="14">
        <v>-0.25115094437462288</v>
      </c>
    </row>
    <row r="84" spans="7:8" x14ac:dyDescent="0.25">
      <c r="G84" s="2" t="s">
        <v>109</v>
      </c>
      <c r="H84" s="14">
        <v>-0.26847113805188</v>
      </c>
    </row>
    <row r="85" spans="7:8" x14ac:dyDescent="0.25">
      <c r="G85" s="2" t="s">
        <v>19</v>
      </c>
      <c r="H85" s="14">
        <v>-0.27191521704470428</v>
      </c>
    </row>
    <row r="86" spans="7:8" x14ac:dyDescent="0.25">
      <c r="G86" s="2" t="s">
        <v>99</v>
      </c>
      <c r="H86" s="14">
        <v>-0.29014321849444097</v>
      </c>
    </row>
    <row r="87" spans="7:8" x14ac:dyDescent="0.25">
      <c r="G87" s="2" t="s">
        <v>106</v>
      </c>
      <c r="H87" s="14">
        <v>-0.29623756798485951</v>
      </c>
    </row>
    <row r="88" spans="7:8" x14ac:dyDescent="0.25">
      <c r="G88" s="2" t="s">
        <v>96</v>
      </c>
      <c r="H88" s="14">
        <v>-0.31830527229531286</v>
      </c>
    </row>
    <row r="89" spans="7:8" x14ac:dyDescent="0.25">
      <c r="G89" s="2" t="s">
        <v>110</v>
      </c>
      <c r="H89" s="14">
        <v>-0.35459788191503272</v>
      </c>
    </row>
    <row r="90" spans="7:8" x14ac:dyDescent="0.25">
      <c r="G90" s="2" t="s">
        <v>95</v>
      </c>
      <c r="H90" s="14">
        <v>-0.38108749321254071</v>
      </c>
    </row>
    <row r="91" spans="7:8" x14ac:dyDescent="0.25">
      <c r="G91" s="2" t="s">
        <v>84</v>
      </c>
      <c r="H91" s="14">
        <v>-0.38816706842101217</v>
      </c>
    </row>
    <row r="92" spans="7:8" x14ac:dyDescent="0.25">
      <c r="G92" s="2" t="s">
        <v>80</v>
      </c>
      <c r="H92" s="14">
        <v>-0.5011919732152329</v>
      </c>
    </row>
  </sheetData>
  <hyperlinks>
    <hyperlink ref="A78" r:id="rId1" xr:uid="{153D8DE9-695F-4548-BF03-7A4EA53A0C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0F7C-F7FA-44BF-A0B5-78DC9A18CFE4}">
  <sheetPr>
    <tabColor theme="1" tint="0.499984740745262"/>
  </sheetPr>
  <dimension ref="A1:H30"/>
  <sheetViews>
    <sheetView workbookViewId="0">
      <selection activeCell="G26" sqref="G26"/>
    </sheetView>
  </sheetViews>
  <sheetFormatPr defaultRowHeight="12.5" x14ac:dyDescent="0.25"/>
  <cols>
    <col min="1" max="1" width="10.90625" style="2" customWidth="1"/>
    <col min="2" max="2" width="13.7265625" style="2" bestFit="1" customWidth="1"/>
    <col min="3" max="6" width="14.7265625" style="2" bestFit="1" customWidth="1"/>
    <col min="7" max="7" width="13.08984375" style="2" bestFit="1" customWidth="1"/>
    <col min="8" max="8" width="12.6328125" style="2" bestFit="1" customWidth="1"/>
    <col min="9" max="16384" width="8.7265625" style="2"/>
  </cols>
  <sheetData>
    <row r="1" spans="1:8" ht="15.5" x14ac:dyDescent="0.35">
      <c r="A1" s="18" t="s">
        <v>41</v>
      </c>
    </row>
    <row r="3" spans="1:8" ht="13" x14ac:dyDescent="0.3">
      <c r="A3" s="9" t="s">
        <v>42</v>
      </c>
    </row>
    <row r="5" spans="1:8" s="3" customFormat="1" ht="26" x14ac:dyDescent="0.3">
      <c r="B5" s="10" t="s">
        <v>22</v>
      </c>
      <c r="C5" s="10" t="s">
        <v>35</v>
      </c>
      <c r="D5" s="10" t="s">
        <v>7</v>
      </c>
      <c r="E5" s="10" t="s">
        <v>36</v>
      </c>
      <c r="F5" s="10" t="s">
        <v>37</v>
      </c>
      <c r="G5" s="10" t="s">
        <v>38</v>
      </c>
      <c r="H5" s="10" t="s">
        <v>39</v>
      </c>
    </row>
    <row r="6" spans="1:8" x14ac:dyDescent="0.25">
      <c r="A6" s="2" t="s">
        <v>40</v>
      </c>
      <c r="B6" s="5">
        <v>32566430.484000005</v>
      </c>
      <c r="C6" s="5">
        <v>56985197.848999992</v>
      </c>
      <c r="D6" s="5">
        <v>13514010.412</v>
      </c>
      <c r="E6" s="5">
        <v>30533309.408999998</v>
      </c>
      <c r="F6" s="5">
        <v>10624992.301999999</v>
      </c>
      <c r="G6" s="5">
        <v>177223.63899999994</v>
      </c>
      <c r="H6" s="5">
        <v>729836.61199999996</v>
      </c>
    </row>
    <row r="7" spans="1:8" x14ac:dyDescent="0.25">
      <c r="A7" s="2" t="s">
        <v>33</v>
      </c>
      <c r="B7" s="5">
        <v>34160303.611000009</v>
      </c>
      <c r="C7" s="5">
        <v>66653370.417000018</v>
      </c>
      <c r="D7" s="5">
        <v>34460341.044999994</v>
      </c>
      <c r="E7" s="5">
        <v>33151944.987</v>
      </c>
      <c r="F7" s="5">
        <v>22665337.957000006</v>
      </c>
      <c r="G7" s="5">
        <v>1345979.9070000001</v>
      </c>
      <c r="H7" s="5">
        <v>4692062.5600000005</v>
      </c>
    </row>
    <row r="8" spans="1:8" x14ac:dyDescent="0.25">
      <c r="A8" s="2" t="s">
        <v>32</v>
      </c>
      <c r="B8" s="5">
        <v>9409018.9900000002</v>
      </c>
      <c r="C8" s="5">
        <v>22225986.985000003</v>
      </c>
      <c r="D8" s="5">
        <v>107253564.14699998</v>
      </c>
      <c r="E8" s="5">
        <v>16804428.636</v>
      </c>
      <c r="F8" s="5">
        <v>26818976.157999996</v>
      </c>
      <c r="G8" s="5">
        <v>620501.78299999994</v>
      </c>
      <c r="H8" s="5">
        <v>46084.781999999999</v>
      </c>
    </row>
    <row r="10" spans="1:8" x14ac:dyDescent="0.25">
      <c r="A10" s="2" t="s">
        <v>43</v>
      </c>
    </row>
    <row r="13" spans="1:8" ht="26" x14ac:dyDescent="0.3">
      <c r="B13" s="4" t="s">
        <v>22</v>
      </c>
      <c r="C13" s="4" t="s">
        <v>35</v>
      </c>
      <c r="D13" s="4" t="s">
        <v>7</v>
      </c>
      <c r="E13" s="4" t="s">
        <v>36</v>
      </c>
      <c r="F13" s="4" t="s">
        <v>37</v>
      </c>
      <c r="G13" s="4" t="s">
        <v>38</v>
      </c>
      <c r="H13" s="4"/>
    </row>
    <row r="14" spans="1:8" x14ac:dyDescent="0.25">
      <c r="A14" s="2" t="s">
        <v>48</v>
      </c>
      <c r="B14" s="5">
        <v>340110988</v>
      </c>
      <c r="C14" s="5">
        <f>1417871275-B14</f>
        <v>1077760287</v>
      </c>
      <c r="D14" s="5">
        <v>1408975000</v>
      </c>
      <c r="E14" s="5">
        <f>2818128105-D14</f>
        <v>1409153105</v>
      </c>
      <c r="F14" s="5">
        <v>3120983658</v>
      </c>
      <c r="G14" s="5">
        <v>624608098</v>
      </c>
    </row>
    <row r="15" spans="1:8" x14ac:dyDescent="0.25">
      <c r="B15" s="5"/>
      <c r="C15" s="5"/>
      <c r="D15" s="5"/>
      <c r="E15" s="5"/>
      <c r="F15" s="5"/>
      <c r="G15" s="5"/>
    </row>
    <row r="16" spans="1:8" x14ac:dyDescent="0.25">
      <c r="B16" s="5"/>
      <c r="C16" s="5"/>
      <c r="D16" s="5"/>
      <c r="E16" s="5"/>
      <c r="F16" s="5"/>
      <c r="G16" s="5"/>
    </row>
    <row r="17" spans="1:7" ht="13" x14ac:dyDescent="0.3">
      <c r="A17" s="9" t="s">
        <v>44</v>
      </c>
      <c r="B17" s="5"/>
      <c r="C17" s="5"/>
      <c r="D17" s="5"/>
      <c r="E17" s="5"/>
      <c r="F17" s="5"/>
      <c r="G17" s="5"/>
    </row>
    <row r="19" spans="1:7" s="4" customFormat="1" ht="26" x14ac:dyDescent="0.3">
      <c r="A19" s="2"/>
      <c r="B19" s="10" t="s">
        <v>22</v>
      </c>
      <c r="C19" s="10" t="s">
        <v>35</v>
      </c>
      <c r="D19" s="10" t="s">
        <v>7</v>
      </c>
      <c r="E19" s="10" t="s">
        <v>36</v>
      </c>
      <c r="F19" s="10" t="s">
        <v>37</v>
      </c>
      <c r="G19" s="10" t="s">
        <v>38</v>
      </c>
    </row>
    <row r="20" spans="1:7" x14ac:dyDescent="0.25">
      <c r="A20" s="2" t="s">
        <v>40</v>
      </c>
      <c r="B20" s="6">
        <v>95.752362120097118</v>
      </c>
      <c r="C20" s="6">
        <v>52.873722047804485</v>
      </c>
      <c r="D20" s="6">
        <v>9.5913770024308462</v>
      </c>
      <c r="E20" s="6">
        <v>21.667843828084244</v>
      </c>
      <c r="F20" s="6">
        <v>3.4043729369633242</v>
      </c>
      <c r="G20" s="6">
        <v>0.28373573696446047</v>
      </c>
    </row>
    <row r="21" spans="1:7" x14ac:dyDescent="0.25">
      <c r="A21" s="2" t="s">
        <v>33</v>
      </c>
      <c r="B21" s="6">
        <v>100.43869447405213</v>
      </c>
      <c r="C21" s="6">
        <v>61.844337020927938</v>
      </c>
      <c r="D21" s="6">
        <v>24.457737749072905</v>
      </c>
      <c r="E21" s="6">
        <v>23.526148343547096</v>
      </c>
      <c r="F21" s="6">
        <v>7.2622417931930121</v>
      </c>
      <c r="G21" s="6">
        <v>2.1549190785547583</v>
      </c>
    </row>
    <row r="22" spans="1:7" x14ac:dyDescent="0.25">
      <c r="A22" s="2" t="s">
        <v>32</v>
      </c>
      <c r="B22" s="6">
        <v>27.664554577695679</v>
      </c>
      <c r="C22" s="6">
        <v>20.622384451432293</v>
      </c>
      <c r="D22" s="6">
        <v>76.121694243687784</v>
      </c>
      <c r="E22" s="6">
        <v>11.925197181465956</v>
      </c>
      <c r="F22" s="6">
        <v>8.5931164968631162</v>
      </c>
      <c r="G22" s="6">
        <v>0.99342577367608831</v>
      </c>
    </row>
    <row r="23" spans="1:7" x14ac:dyDescent="0.25">
      <c r="B23" s="6"/>
      <c r="C23" s="6"/>
      <c r="D23" s="6"/>
      <c r="E23" s="6"/>
      <c r="F23" s="6"/>
      <c r="G23" s="6"/>
    </row>
    <row r="24" spans="1:7" x14ac:dyDescent="0.25">
      <c r="B24" s="6"/>
      <c r="C24" s="6"/>
      <c r="D24" s="6"/>
      <c r="E24" s="6"/>
      <c r="F24" s="6"/>
      <c r="G24" s="6"/>
    </row>
    <row r="25" spans="1:7" s="7" customFormat="1" ht="26" x14ac:dyDescent="0.35">
      <c r="C25" s="11" t="s">
        <v>45</v>
      </c>
      <c r="D25" s="11"/>
      <c r="E25" s="11" t="s">
        <v>46</v>
      </c>
      <c r="F25" s="12" t="s">
        <v>37</v>
      </c>
      <c r="G25" s="12" t="s">
        <v>38</v>
      </c>
    </row>
    <row r="26" spans="1:7" x14ac:dyDescent="0.25">
      <c r="A26" s="2" t="s">
        <v>34</v>
      </c>
      <c r="B26" s="81">
        <v>156.57296416841513</v>
      </c>
      <c r="C26" s="81"/>
      <c r="D26" s="81">
        <v>83.643322749517097</v>
      </c>
      <c r="E26" s="81"/>
      <c r="F26" s="6">
        <v>19.259731227019451</v>
      </c>
      <c r="G26" s="6">
        <v>3.4320805891953072</v>
      </c>
    </row>
    <row r="29" spans="1:7" ht="13" x14ac:dyDescent="0.3">
      <c r="A29" s="9" t="s">
        <v>129</v>
      </c>
    </row>
    <row r="30" spans="1:7" x14ac:dyDescent="0.25">
      <c r="A30" s="16" t="s">
        <v>130</v>
      </c>
    </row>
  </sheetData>
  <mergeCells count="2">
    <mergeCell ref="B26:C26"/>
    <mergeCell ref="D26:E26"/>
  </mergeCells>
  <hyperlinks>
    <hyperlink ref="A30" r:id="rId1" xr:uid="{B6B83C52-C8BB-4A97-B514-F99CB408FC4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87DA1-F4AD-4023-85F3-47C1AF74BE55}">
  <sheetPr>
    <tabColor theme="1" tint="0.499984740745262"/>
  </sheetPr>
  <dimension ref="A1:J15"/>
  <sheetViews>
    <sheetView workbookViewId="0">
      <selection activeCell="G26" sqref="G26"/>
    </sheetView>
  </sheetViews>
  <sheetFormatPr defaultRowHeight="12.5" x14ac:dyDescent="0.25"/>
  <cols>
    <col min="1" max="1" width="8.7265625" style="2"/>
    <col min="2" max="2" width="9.08984375" style="2" bestFit="1" customWidth="1"/>
    <col min="3" max="3" width="8.81640625" style="2" bestFit="1" customWidth="1"/>
    <col min="4" max="4" width="13.54296875" style="2" customWidth="1"/>
    <col min="5" max="5" width="10.36328125" style="2" customWidth="1"/>
    <col min="6" max="6" width="11.26953125" style="2" customWidth="1"/>
    <col min="7" max="7" width="12.08984375" style="2" customWidth="1"/>
    <col min="8" max="16384" width="8.7265625" style="2"/>
  </cols>
  <sheetData>
    <row r="1" spans="1:10" ht="15.5" x14ac:dyDescent="0.35">
      <c r="A1" s="18" t="s">
        <v>47</v>
      </c>
    </row>
    <row r="3" spans="1:10" x14ac:dyDescent="0.25">
      <c r="A3" s="2">
        <v>2023</v>
      </c>
    </row>
    <row r="4" spans="1:10" s="3" customFormat="1" x14ac:dyDescent="0.25">
      <c r="B4" s="51" t="s">
        <v>49</v>
      </c>
      <c r="C4" s="51" t="s">
        <v>50</v>
      </c>
      <c r="D4" s="51" t="s">
        <v>51</v>
      </c>
      <c r="E4" s="51" t="s">
        <v>52</v>
      </c>
      <c r="F4" s="51" t="s">
        <v>53</v>
      </c>
      <c r="H4" s="51" t="s">
        <v>55</v>
      </c>
      <c r="J4" s="51" t="s">
        <v>54</v>
      </c>
    </row>
    <row r="5" spans="1:10" x14ac:dyDescent="0.25">
      <c r="A5" s="2" t="s">
        <v>32</v>
      </c>
      <c r="B5" s="13">
        <f>F5-C5</f>
        <v>128.6</v>
      </c>
      <c r="C5" s="13">
        <v>35.43</v>
      </c>
      <c r="D5" s="13">
        <f>E5-F5</f>
        <v>15.210000000000008</v>
      </c>
      <c r="E5" s="13">
        <v>179.24</v>
      </c>
      <c r="F5" s="13">
        <v>164.03</v>
      </c>
      <c r="H5" s="2" t="s">
        <v>56</v>
      </c>
      <c r="J5" s="14">
        <v>0.21599707370602939</v>
      </c>
    </row>
    <row r="7" spans="1:10" s="3" customFormat="1" ht="25" x14ac:dyDescent="0.25">
      <c r="B7" s="51" t="s">
        <v>49</v>
      </c>
      <c r="C7" s="51" t="s">
        <v>57</v>
      </c>
      <c r="D7" s="51" t="s">
        <v>58</v>
      </c>
      <c r="E7" s="51" t="s">
        <v>51</v>
      </c>
      <c r="F7" s="51" t="s">
        <v>52</v>
      </c>
      <c r="G7" s="51" t="s">
        <v>53</v>
      </c>
      <c r="H7" s="51" t="s">
        <v>55</v>
      </c>
      <c r="J7" s="51" t="s">
        <v>54</v>
      </c>
    </row>
    <row r="8" spans="1:10" x14ac:dyDescent="0.25">
      <c r="A8" s="2" t="s">
        <v>33</v>
      </c>
      <c r="B8" s="13">
        <f>G8-C8-D8</f>
        <v>30.821000000000002</v>
      </c>
      <c r="C8" s="13">
        <v>43.2</v>
      </c>
      <c r="D8" s="13">
        <v>26.2</v>
      </c>
      <c r="E8" s="13">
        <f>F8-G8</f>
        <v>-3.8449999999999989</v>
      </c>
      <c r="F8" s="13">
        <v>96.376000000000005</v>
      </c>
      <c r="G8" s="13">
        <v>100.221</v>
      </c>
      <c r="H8" s="2" t="s">
        <v>62</v>
      </c>
      <c r="J8" s="14">
        <v>0.69246964209097894</v>
      </c>
    </row>
    <row r="10" spans="1:10" s="3" customFormat="1" ht="25" x14ac:dyDescent="0.25">
      <c r="B10" s="51" t="s">
        <v>49</v>
      </c>
      <c r="C10" s="51" t="s">
        <v>59</v>
      </c>
      <c r="D10" s="51" t="s">
        <v>60</v>
      </c>
      <c r="E10" s="51" t="s">
        <v>51</v>
      </c>
      <c r="F10" s="51" t="s">
        <v>52</v>
      </c>
      <c r="G10" s="51" t="s">
        <v>53</v>
      </c>
      <c r="H10" s="51" t="s">
        <v>55</v>
      </c>
      <c r="J10" s="51" t="s">
        <v>54</v>
      </c>
    </row>
    <row r="11" spans="1:10" x14ac:dyDescent="0.25">
      <c r="A11" s="2" t="s">
        <v>40</v>
      </c>
      <c r="B11" s="5">
        <f>F11-C11-D11</f>
        <v>2833</v>
      </c>
      <c r="C11" s="5">
        <v>677</v>
      </c>
      <c r="D11" s="5">
        <v>549.20000000000005</v>
      </c>
      <c r="E11" s="5">
        <f>F11-G11</f>
        <v>49</v>
      </c>
      <c r="F11" s="5">
        <v>4059.2</v>
      </c>
      <c r="G11" s="5">
        <v>4010.2</v>
      </c>
      <c r="H11" s="2" t="s">
        <v>61</v>
      </c>
      <c r="J11" s="14">
        <v>0.30577028577128323</v>
      </c>
    </row>
    <row r="12" spans="1:10" x14ac:dyDescent="0.25">
      <c r="B12" s="5"/>
      <c r="C12" s="5"/>
      <c r="D12" s="5"/>
      <c r="E12" s="5"/>
      <c r="F12" s="5"/>
      <c r="G12" s="5"/>
      <c r="J12" s="14"/>
    </row>
    <row r="14" spans="1:10" ht="13" x14ac:dyDescent="0.3">
      <c r="A14" s="9" t="s">
        <v>63</v>
      </c>
    </row>
    <row r="15" spans="1:10" x14ac:dyDescent="0.25">
      <c r="A15" s="16" t="s">
        <v>131</v>
      </c>
    </row>
  </sheetData>
  <hyperlinks>
    <hyperlink ref="A15" r:id="rId1" xr:uid="{25674D59-D494-4C7D-B83C-4CDCAE4444B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AE26-389C-444B-A96A-D726A075F487}">
  <sheetPr>
    <tabColor theme="1" tint="0.499984740745262"/>
  </sheetPr>
  <dimension ref="A1:H19"/>
  <sheetViews>
    <sheetView workbookViewId="0">
      <selection activeCell="G26" sqref="G26"/>
    </sheetView>
  </sheetViews>
  <sheetFormatPr defaultRowHeight="12.5" x14ac:dyDescent="0.25"/>
  <cols>
    <col min="1" max="1" width="8.7265625" style="2"/>
    <col min="2" max="2" width="10.36328125" style="2" customWidth="1"/>
    <col min="3" max="3" width="2.81640625" style="2" customWidth="1"/>
    <col min="4" max="4" width="14.54296875" style="2" customWidth="1"/>
    <col min="5" max="5" width="8.7265625" style="2"/>
    <col min="6" max="6" width="3.1796875" style="2" customWidth="1"/>
    <col min="7" max="7" width="22.6328125" style="2" customWidth="1"/>
    <col min="8" max="8" width="9.1796875" style="2" bestFit="1" customWidth="1"/>
    <col min="9" max="16384" width="8.7265625" style="2"/>
  </cols>
  <sheetData>
    <row r="1" spans="1:8" ht="15.5" x14ac:dyDescent="0.25">
      <c r="A1" s="20" t="s">
        <v>148</v>
      </c>
    </row>
    <row r="4" spans="1:8" x14ac:dyDescent="0.25">
      <c r="A4" s="2">
        <v>2022</v>
      </c>
    </row>
    <row r="5" spans="1:8" ht="13" x14ac:dyDescent="0.3">
      <c r="B5" s="54" t="s">
        <v>132</v>
      </c>
      <c r="C5" s="8"/>
      <c r="D5" s="8"/>
      <c r="E5" s="54" t="s">
        <v>133</v>
      </c>
      <c r="F5" s="8"/>
      <c r="G5" s="8"/>
      <c r="H5" s="54" t="s">
        <v>134</v>
      </c>
    </row>
    <row r="6" spans="1:8" x14ac:dyDescent="0.25">
      <c r="A6" s="2" t="s">
        <v>135</v>
      </c>
      <c r="B6" s="5">
        <v>3769</v>
      </c>
      <c r="D6" s="2" t="s">
        <v>136</v>
      </c>
      <c r="E6" s="2">
        <v>25</v>
      </c>
      <c r="G6" s="2" t="s">
        <v>135</v>
      </c>
      <c r="H6" s="5">
        <v>1638</v>
      </c>
    </row>
    <row r="7" spans="1:8" x14ac:dyDescent="0.25">
      <c r="A7" s="2" t="s">
        <v>137</v>
      </c>
      <c r="B7" s="5">
        <v>1614</v>
      </c>
      <c r="D7" s="2" t="s">
        <v>138</v>
      </c>
      <c r="E7" s="2">
        <v>11.9</v>
      </c>
      <c r="G7" s="2" t="s">
        <v>137</v>
      </c>
      <c r="H7" s="5">
        <v>861</v>
      </c>
    </row>
    <row r="8" spans="1:8" x14ac:dyDescent="0.25">
      <c r="A8" s="2" t="s">
        <v>139</v>
      </c>
      <c r="B8" s="5">
        <v>424</v>
      </c>
      <c r="D8" s="2" t="s">
        <v>140</v>
      </c>
      <c r="E8" s="2">
        <v>5.47</v>
      </c>
      <c r="G8" s="2" t="s">
        <v>141</v>
      </c>
      <c r="H8" s="5">
        <v>871</v>
      </c>
    </row>
    <row r="9" spans="1:8" x14ac:dyDescent="0.25">
      <c r="D9" s="2" t="s">
        <v>142</v>
      </c>
      <c r="E9" s="2">
        <v>5.1100000000000003</v>
      </c>
      <c r="G9" s="2" t="s">
        <v>143</v>
      </c>
      <c r="H9" s="5">
        <v>1.54</v>
      </c>
    </row>
    <row r="10" spans="1:8" x14ac:dyDescent="0.25">
      <c r="D10" s="2" t="s">
        <v>141</v>
      </c>
      <c r="E10" s="2">
        <v>7.75</v>
      </c>
      <c r="G10" s="2" t="s">
        <v>144</v>
      </c>
      <c r="H10" s="5">
        <v>150</v>
      </c>
    </row>
    <row r="11" spans="1:8" x14ac:dyDescent="0.25">
      <c r="D11" s="2" t="s">
        <v>135</v>
      </c>
      <c r="E11" s="2">
        <v>3.63</v>
      </c>
      <c r="G11" s="2" t="s">
        <v>145</v>
      </c>
      <c r="H11" s="5">
        <v>637</v>
      </c>
    </row>
    <row r="12" spans="1:8" x14ac:dyDescent="0.25">
      <c r="D12" s="2" t="s">
        <v>146</v>
      </c>
      <c r="E12" s="2">
        <v>14.3</v>
      </c>
    </row>
    <row r="13" spans="1:8" x14ac:dyDescent="0.25">
      <c r="D13" s="2" t="s">
        <v>147</v>
      </c>
      <c r="E13" s="2">
        <v>6.3</v>
      </c>
    </row>
    <row r="14" spans="1:8" x14ac:dyDescent="0.25">
      <c r="D14" s="2" t="s">
        <v>145</v>
      </c>
      <c r="E14" s="2">
        <v>17</v>
      </c>
    </row>
    <row r="17" spans="1:1" ht="13" x14ac:dyDescent="0.3">
      <c r="A17" s="9" t="s">
        <v>149</v>
      </c>
    </row>
    <row r="18" spans="1:1" ht="14.5" x14ac:dyDescent="0.35">
      <c r="A18" s="15" t="s">
        <v>150</v>
      </c>
    </row>
    <row r="19" spans="1:1" x14ac:dyDescent="0.25">
      <c r="A19" s="2" t="s">
        <v>151</v>
      </c>
    </row>
  </sheetData>
  <hyperlinks>
    <hyperlink ref="A18" r:id="rId1" xr:uid="{A064B723-6685-4C9A-AACD-D5DD995A77E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0401-E168-4EDC-8A4A-F7C992155EA6}">
  <sheetPr>
    <tabColor theme="9"/>
  </sheetPr>
  <dimension ref="A1:V45"/>
  <sheetViews>
    <sheetView workbookViewId="0">
      <selection activeCell="E30" sqref="E30"/>
    </sheetView>
  </sheetViews>
  <sheetFormatPr defaultRowHeight="12.5" x14ac:dyDescent="0.25"/>
  <cols>
    <col min="1" max="1" width="19" style="2" customWidth="1"/>
    <col min="2" max="4" width="9.26953125" style="2" bestFit="1" customWidth="1"/>
    <col min="5" max="5" width="9.08984375" style="2" bestFit="1" customWidth="1"/>
    <col min="6" max="7" width="9.26953125" style="2" bestFit="1" customWidth="1"/>
    <col min="8" max="8" width="7.90625" style="2" customWidth="1"/>
    <col min="9" max="11" width="9.26953125" style="2" bestFit="1" customWidth="1"/>
    <col min="12" max="12" width="9.08984375" style="2" bestFit="1" customWidth="1"/>
    <col min="13" max="13" width="9.36328125" style="2" customWidth="1"/>
    <col min="14" max="15" width="9.08984375" style="2" bestFit="1" customWidth="1"/>
    <col min="16" max="16" width="9.1796875" style="2" bestFit="1" customWidth="1"/>
    <col min="17" max="19" width="9.08984375" style="2" bestFit="1" customWidth="1"/>
    <col min="20" max="20" width="9.1796875" style="2" bestFit="1" customWidth="1"/>
    <col min="21" max="16384" width="8.7265625" style="2"/>
  </cols>
  <sheetData>
    <row r="1" spans="1:13" ht="15.5" x14ac:dyDescent="0.35">
      <c r="A1" s="18" t="s">
        <v>152</v>
      </c>
    </row>
    <row r="3" spans="1:13" x14ac:dyDescent="0.25">
      <c r="A3" s="25" t="s">
        <v>176</v>
      </c>
    </row>
    <row r="5" spans="1:13" ht="13" x14ac:dyDescent="0.3">
      <c r="A5" s="9" t="s">
        <v>153</v>
      </c>
    </row>
    <row r="7" spans="1:13" x14ac:dyDescent="0.25">
      <c r="B7" s="19">
        <v>2020</v>
      </c>
      <c r="C7" s="19">
        <v>2022</v>
      </c>
      <c r="D7" s="19">
        <v>2023</v>
      </c>
      <c r="E7" s="19">
        <v>2024</v>
      </c>
      <c r="F7" s="19">
        <v>2025</v>
      </c>
      <c r="G7" s="19">
        <v>2030</v>
      </c>
      <c r="H7" s="19">
        <v>2035</v>
      </c>
      <c r="I7" s="19">
        <v>2040</v>
      </c>
      <c r="J7" s="19">
        <v>2045</v>
      </c>
      <c r="K7" s="19">
        <v>2050</v>
      </c>
      <c r="L7" s="19" t="s">
        <v>174</v>
      </c>
      <c r="M7" s="19" t="s">
        <v>175</v>
      </c>
    </row>
    <row r="8" spans="1:13" ht="13" x14ac:dyDescent="0.3">
      <c r="A8" s="2" t="s">
        <v>154</v>
      </c>
      <c r="B8" s="5"/>
      <c r="C8" s="5">
        <v>6060</v>
      </c>
      <c r="D8" s="5">
        <v>6278</v>
      </c>
      <c r="E8" s="5"/>
      <c r="F8" s="5"/>
      <c r="G8" s="5">
        <v>5308</v>
      </c>
      <c r="H8" s="5">
        <v>4454</v>
      </c>
      <c r="I8" s="5"/>
      <c r="J8" s="5"/>
      <c r="K8" s="5">
        <v>3191</v>
      </c>
      <c r="L8" s="2" t="s">
        <v>155</v>
      </c>
      <c r="M8" s="9" t="s">
        <v>156</v>
      </c>
    </row>
    <row r="9" spans="1:13" ht="13" x14ac:dyDescent="0.3">
      <c r="A9" s="2" t="s">
        <v>157</v>
      </c>
      <c r="B9" s="5"/>
      <c r="C9" s="5">
        <v>8465</v>
      </c>
      <c r="D9" s="26">
        <f>(2*C9+F9)/3</f>
        <v>8424.3333333333339</v>
      </c>
      <c r="E9" s="5"/>
      <c r="F9" s="5">
        <v>8343</v>
      </c>
      <c r="G9" s="5">
        <v>8432</v>
      </c>
      <c r="H9" s="5">
        <v>8647.9472890160869</v>
      </c>
      <c r="I9" s="5">
        <v>8603.2910879720803</v>
      </c>
      <c r="J9" s="5">
        <v>8708.1177038034475</v>
      </c>
      <c r="K9" s="5">
        <v>8813.4737841580536</v>
      </c>
      <c r="L9" s="2" t="s">
        <v>158</v>
      </c>
      <c r="M9" s="9" t="s">
        <v>159</v>
      </c>
    </row>
    <row r="10" spans="1:13" ht="13" x14ac:dyDescent="0.3">
      <c r="A10" s="2" t="s">
        <v>160</v>
      </c>
      <c r="B10" s="5">
        <v>140</v>
      </c>
      <c r="C10" s="5"/>
      <c r="D10" s="5">
        <v>145.47382799548404</v>
      </c>
      <c r="E10" s="5"/>
      <c r="F10" s="5">
        <v>140.75574504467124</v>
      </c>
      <c r="G10" s="5">
        <v>135.2767541863771</v>
      </c>
      <c r="H10" s="5">
        <v>123.54934910984521</v>
      </c>
      <c r="I10" s="5">
        <v>107.85013139015935</v>
      </c>
      <c r="J10" s="5"/>
      <c r="K10" s="5">
        <v>88.930859657347753</v>
      </c>
      <c r="L10" s="2" t="s">
        <v>161</v>
      </c>
      <c r="M10" s="9" t="s">
        <v>162</v>
      </c>
    </row>
    <row r="11" spans="1:13" ht="13" x14ac:dyDescent="0.3">
      <c r="A11" s="2" t="s">
        <v>163</v>
      </c>
      <c r="B11" s="5"/>
      <c r="C11" s="5"/>
      <c r="D11" s="21">
        <v>6.31</v>
      </c>
      <c r="E11" s="21">
        <v>6.38</v>
      </c>
      <c r="F11" s="21"/>
      <c r="G11" s="21">
        <v>6.04</v>
      </c>
      <c r="H11" s="21"/>
      <c r="I11" s="21"/>
      <c r="J11" s="21">
        <v>4.5999999999999996</v>
      </c>
      <c r="K11" s="21">
        <v>3.22</v>
      </c>
      <c r="L11" s="2" t="s">
        <v>164</v>
      </c>
      <c r="M11" s="9" t="s">
        <v>189</v>
      </c>
    </row>
    <row r="12" spans="1:13" ht="13" x14ac:dyDescent="0.3">
      <c r="A12" s="2" t="s">
        <v>165</v>
      </c>
      <c r="B12" s="5">
        <v>3677.6080116086164</v>
      </c>
      <c r="C12" s="5"/>
      <c r="D12" s="26">
        <f>D10/B10*B12</f>
        <v>3821.3979665397569</v>
      </c>
      <c r="E12" s="5"/>
      <c r="F12" s="5"/>
      <c r="G12" s="5">
        <v>3331.0906836823542</v>
      </c>
      <c r="H12" s="5"/>
      <c r="I12" s="5">
        <v>2392.6471428018845</v>
      </c>
      <c r="J12" s="5"/>
      <c r="K12" s="5">
        <v>1634.1595893836961</v>
      </c>
      <c r="L12" s="2" t="s">
        <v>166</v>
      </c>
      <c r="M12" s="9" t="s">
        <v>167</v>
      </c>
    </row>
    <row r="13" spans="1:13" ht="13" x14ac:dyDescent="0.3">
      <c r="A13" s="2" t="s">
        <v>168</v>
      </c>
      <c r="B13" s="5"/>
      <c r="C13" s="5"/>
      <c r="D13" s="5">
        <v>154.166666666666</v>
      </c>
      <c r="E13" s="5"/>
      <c r="F13" s="5"/>
      <c r="G13" s="5">
        <v>139.583333333333</v>
      </c>
      <c r="H13" s="5"/>
      <c r="I13" s="5">
        <v>97.9166666666666</v>
      </c>
      <c r="J13" s="5"/>
      <c r="K13" s="5">
        <v>93.75</v>
      </c>
      <c r="L13" s="2" t="s">
        <v>56</v>
      </c>
      <c r="M13" s="9" t="s">
        <v>190</v>
      </c>
    </row>
    <row r="14" spans="1:13" ht="13" x14ac:dyDescent="0.3">
      <c r="A14" s="2" t="s">
        <v>169</v>
      </c>
      <c r="B14" s="5"/>
      <c r="C14" s="5">
        <v>165</v>
      </c>
      <c r="D14" s="26">
        <f>(2*C14+F14)/3</f>
        <v>165.66666666666666</v>
      </c>
      <c r="E14" s="5"/>
      <c r="F14" s="5">
        <v>167</v>
      </c>
      <c r="G14" s="5">
        <v>153.30000000000001</v>
      </c>
      <c r="H14" s="5">
        <v>145.1</v>
      </c>
      <c r="I14" s="5">
        <v>136.4</v>
      </c>
      <c r="J14" s="5">
        <v>124.5</v>
      </c>
      <c r="K14" s="5">
        <v>107.9</v>
      </c>
      <c r="L14" s="2" t="s">
        <v>56</v>
      </c>
      <c r="M14" s="9" t="s">
        <v>170</v>
      </c>
    </row>
    <row r="15" spans="1:13" ht="13" x14ac:dyDescent="0.3">
      <c r="A15" s="2" t="s">
        <v>171</v>
      </c>
      <c r="B15" s="5"/>
      <c r="C15" s="5"/>
      <c r="D15" s="5">
        <v>8129.5</v>
      </c>
      <c r="E15" s="5"/>
      <c r="F15" s="5">
        <v>7285.8300000000008</v>
      </c>
      <c r="G15" s="5">
        <v>6934.91</v>
      </c>
      <c r="H15" s="5">
        <v>6414.8999999999987</v>
      </c>
      <c r="I15" s="5">
        <v>5690.04</v>
      </c>
      <c r="J15" s="5">
        <v>4563.95</v>
      </c>
      <c r="K15" s="5">
        <v>2862.62</v>
      </c>
      <c r="L15" s="2" t="s">
        <v>172</v>
      </c>
      <c r="M15" s="9" t="s">
        <v>173</v>
      </c>
    </row>
    <row r="18" spans="1:22" ht="13" x14ac:dyDescent="0.3">
      <c r="A18" s="9" t="s">
        <v>177</v>
      </c>
    </row>
    <row r="20" spans="1:22" x14ac:dyDescent="0.25">
      <c r="B20" s="19">
        <v>2010</v>
      </c>
      <c r="C20" s="19">
        <v>2015</v>
      </c>
      <c r="D20" s="19">
        <v>2020</v>
      </c>
      <c r="E20" s="19">
        <v>2021</v>
      </c>
      <c r="F20" s="19">
        <v>2022</v>
      </c>
      <c r="G20" s="19">
        <v>2023</v>
      </c>
      <c r="H20" s="27">
        <v>2024.01392111368</v>
      </c>
      <c r="I20" s="19">
        <v>2025</v>
      </c>
      <c r="J20" s="19">
        <v>2029</v>
      </c>
      <c r="K20" s="19">
        <v>2030</v>
      </c>
      <c r="L20" s="19">
        <v>2031</v>
      </c>
      <c r="M20" s="19">
        <v>2034</v>
      </c>
      <c r="N20" s="19">
        <v>2035</v>
      </c>
      <c r="O20" s="19">
        <v>2037</v>
      </c>
      <c r="P20" s="19">
        <v>2040</v>
      </c>
      <c r="Q20" s="19">
        <v>2043</v>
      </c>
      <c r="R20" s="19">
        <v>2045</v>
      </c>
      <c r="S20" s="19">
        <v>2047</v>
      </c>
      <c r="T20" s="19">
        <v>2050</v>
      </c>
      <c r="U20" s="19" t="s">
        <v>174</v>
      </c>
      <c r="V20" s="19" t="s">
        <v>175</v>
      </c>
    </row>
    <row r="21" spans="1:22" ht="13" x14ac:dyDescent="0.3">
      <c r="A21" s="2" t="s">
        <v>160</v>
      </c>
      <c r="B21" s="5">
        <v>164.63802675626772</v>
      </c>
      <c r="C21" s="5"/>
      <c r="D21" s="5">
        <v>164.68245635611569</v>
      </c>
      <c r="E21" s="5"/>
      <c r="F21" s="5"/>
      <c r="G21" s="5">
        <v>183.37179077259006</v>
      </c>
      <c r="H21" s="5"/>
      <c r="I21" s="5">
        <v>187.20031414758324</v>
      </c>
      <c r="J21" s="5"/>
      <c r="K21" s="5">
        <v>187.28643564623954</v>
      </c>
      <c r="L21" s="5"/>
      <c r="M21" s="5"/>
      <c r="N21" s="5">
        <v>187.03189527004994</v>
      </c>
      <c r="O21" s="5"/>
      <c r="P21" s="5">
        <v>186.79056804984256</v>
      </c>
      <c r="Q21" s="5"/>
      <c r="R21" s="5"/>
      <c r="S21" s="5"/>
      <c r="T21" s="5">
        <v>187.58990065552985</v>
      </c>
      <c r="U21" s="2" t="s">
        <v>178</v>
      </c>
      <c r="V21" s="9" t="s">
        <v>179</v>
      </c>
    </row>
    <row r="22" spans="1:22" ht="13" x14ac:dyDescent="0.3">
      <c r="A22" s="2" t="s">
        <v>169</v>
      </c>
      <c r="B22" s="5">
        <v>172.9</v>
      </c>
      <c r="C22" s="5">
        <v>183.6</v>
      </c>
      <c r="D22" s="5">
        <v>175.2</v>
      </c>
      <c r="E22" s="5"/>
      <c r="F22" s="5">
        <v>190.9</v>
      </c>
      <c r="G22" s="26">
        <f>F22+(I22-F22)/3</f>
        <v>193.66666666666666</v>
      </c>
      <c r="H22" s="5"/>
      <c r="I22" s="5">
        <v>199.2</v>
      </c>
      <c r="J22" s="5"/>
      <c r="K22" s="5">
        <v>196.9</v>
      </c>
      <c r="L22" s="5"/>
      <c r="M22" s="5"/>
      <c r="N22" s="5">
        <v>189.1</v>
      </c>
      <c r="O22" s="5"/>
      <c r="P22" s="5">
        <v>176</v>
      </c>
      <c r="Q22" s="5"/>
      <c r="R22" s="5">
        <v>161.1</v>
      </c>
      <c r="S22" s="5"/>
      <c r="T22" s="5">
        <v>146.19999999999999</v>
      </c>
      <c r="U22" s="2" t="s">
        <v>56</v>
      </c>
      <c r="V22" s="9" t="s">
        <v>180</v>
      </c>
    </row>
    <row r="23" spans="1:22" ht="13" x14ac:dyDescent="0.3">
      <c r="A23" s="2" t="s">
        <v>165</v>
      </c>
      <c r="B23" s="5">
        <v>4128.09</v>
      </c>
      <c r="C23" s="5"/>
      <c r="D23" s="5">
        <v>4098.2560000000003</v>
      </c>
      <c r="E23" s="5"/>
      <c r="F23" s="5"/>
      <c r="G23" s="26">
        <f>D23+0.3*(K23-D23)</f>
        <v>4259.2816987906908</v>
      </c>
      <c r="H23" s="5"/>
      <c r="I23" s="5"/>
      <c r="J23" s="5"/>
      <c r="K23" s="5">
        <v>4635.0083293023017</v>
      </c>
      <c r="L23" s="5"/>
      <c r="M23" s="5"/>
      <c r="N23" s="5"/>
      <c r="O23" s="5"/>
      <c r="P23" s="5">
        <v>4203.1938426083188</v>
      </c>
      <c r="Q23" s="5"/>
      <c r="R23" s="5"/>
      <c r="S23" s="5"/>
      <c r="T23" s="5">
        <v>3744.8857028666343</v>
      </c>
      <c r="U23" s="2" t="s">
        <v>166</v>
      </c>
      <c r="V23" s="9" t="s">
        <v>181</v>
      </c>
    </row>
    <row r="24" spans="1:22" ht="13" x14ac:dyDescent="0.3">
      <c r="A24" s="2" t="s">
        <v>154</v>
      </c>
      <c r="B24" s="5">
        <v>172</v>
      </c>
      <c r="C24" s="5"/>
      <c r="D24" s="5"/>
      <c r="E24" s="5"/>
      <c r="F24" s="5">
        <v>187</v>
      </c>
      <c r="G24" s="5">
        <v>192</v>
      </c>
      <c r="H24" s="5"/>
      <c r="I24" s="5"/>
      <c r="J24" s="5"/>
      <c r="K24" s="5">
        <v>195</v>
      </c>
      <c r="L24" s="5"/>
      <c r="M24" s="5"/>
      <c r="N24" s="5">
        <v>189</v>
      </c>
      <c r="O24" s="5"/>
      <c r="P24" s="5">
        <v>182</v>
      </c>
      <c r="Q24" s="5"/>
      <c r="R24" s="5"/>
      <c r="S24" s="5"/>
      <c r="T24" s="5">
        <v>176</v>
      </c>
      <c r="U24" s="2" t="s">
        <v>56</v>
      </c>
      <c r="V24" s="9" t="s">
        <v>183</v>
      </c>
    </row>
    <row r="25" spans="1:22" ht="13" x14ac:dyDescent="0.3">
      <c r="A25" s="2" t="s">
        <v>163</v>
      </c>
      <c r="B25" s="5">
        <v>88.272877934130804</v>
      </c>
      <c r="C25" s="5"/>
      <c r="D25" s="5">
        <v>91.762196040618306</v>
      </c>
      <c r="E25" s="5">
        <v>98.002470847018401</v>
      </c>
      <c r="F25" s="5"/>
      <c r="G25" s="5">
        <f>E25+2/3*(H25-E25)</f>
        <v>99.884171512941464</v>
      </c>
      <c r="H25" s="5">
        <v>100.825021845903</v>
      </c>
      <c r="I25" s="5"/>
      <c r="J25" s="5">
        <v>105.21758519902301</v>
      </c>
      <c r="K25" s="5"/>
      <c r="L25" s="5">
        <v>105.545906529665</v>
      </c>
      <c r="M25" s="5">
        <v>104.936270226293</v>
      </c>
      <c r="N25" s="5"/>
      <c r="O25" s="5">
        <v>102.46590532437401</v>
      </c>
      <c r="P25" s="5"/>
      <c r="Q25" s="5">
        <v>97.823123512218601</v>
      </c>
      <c r="R25" s="5"/>
      <c r="S25" s="5">
        <v>92.550456504052804</v>
      </c>
      <c r="T25" s="5">
        <v>87.893934371892598</v>
      </c>
      <c r="U25" s="2" t="s">
        <v>62</v>
      </c>
      <c r="V25" s="9" t="s">
        <v>189</v>
      </c>
    </row>
    <row r="26" spans="1:22" ht="13" x14ac:dyDescent="0.3">
      <c r="A26" s="2" t="s">
        <v>168</v>
      </c>
      <c r="B26" s="5"/>
      <c r="C26" s="5"/>
      <c r="D26" s="5"/>
      <c r="E26" s="5"/>
      <c r="F26" s="5"/>
      <c r="G26" s="5">
        <v>191.7</v>
      </c>
      <c r="H26" s="5"/>
      <c r="I26" s="5">
        <v>193.75</v>
      </c>
      <c r="J26" s="5"/>
      <c r="K26" s="5">
        <v>200</v>
      </c>
      <c r="L26" s="5"/>
      <c r="M26" s="5"/>
      <c r="N26" s="5">
        <v>195.82999999999998</v>
      </c>
      <c r="O26" s="5"/>
      <c r="P26" s="5">
        <v>185.4</v>
      </c>
      <c r="Q26" s="5"/>
      <c r="R26" s="5"/>
      <c r="S26" s="5"/>
      <c r="T26" s="5">
        <v>168.7</v>
      </c>
      <c r="U26" s="2" t="s">
        <v>56</v>
      </c>
      <c r="V26" s="9" t="s">
        <v>190</v>
      </c>
    </row>
    <row r="27" spans="1:22" ht="13" x14ac:dyDescent="0.3">
      <c r="A27" s="2" t="s">
        <v>171</v>
      </c>
      <c r="B27" s="5"/>
      <c r="C27" s="5"/>
      <c r="D27" s="5"/>
      <c r="E27" s="5"/>
      <c r="F27" s="5"/>
      <c r="G27" s="5">
        <v>88.460000000000008</v>
      </c>
      <c r="H27" s="5"/>
      <c r="I27" s="5">
        <v>89.71999999999997</v>
      </c>
      <c r="J27" s="5"/>
      <c r="K27" s="5">
        <v>85.289999999999978</v>
      </c>
      <c r="L27" s="5"/>
      <c r="M27" s="5"/>
      <c r="N27" s="5">
        <v>78.569999999999965</v>
      </c>
      <c r="O27" s="5"/>
      <c r="P27" s="5">
        <v>71.569999999999979</v>
      </c>
      <c r="Q27" s="5"/>
      <c r="R27" s="5"/>
      <c r="S27" s="5"/>
      <c r="T27" s="5">
        <v>57.000000000000007</v>
      </c>
      <c r="U27" s="2" t="s">
        <v>62</v>
      </c>
      <c r="V27" s="9" t="s">
        <v>184</v>
      </c>
    </row>
    <row r="28" spans="1:22" s="13" customFormat="1" ht="13" x14ac:dyDescent="0.3">
      <c r="A28" s="13" t="s">
        <v>185</v>
      </c>
      <c r="B28" s="5"/>
      <c r="C28" s="5"/>
      <c r="D28" s="5"/>
      <c r="E28" s="5"/>
      <c r="F28" s="5"/>
      <c r="G28" s="22">
        <v>92.9</v>
      </c>
      <c r="H28" s="5"/>
      <c r="I28" s="5"/>
      <c r="J28" s="5"/>
      <c r="K28" s="22">
        <v>103.1</v>
      </c>
      <c r="L28" s="5"/>
      <c r="M28" s="5"/>
      <c r="N28" s="22">
        <v>106</v>
      </c>
      <c r="O28" s="5"/>
      <c r="P28" s="22">
        <v>107.4</v>
      </c>
      <c r="Q28" s="5"/>
      <c r="R28" s="22">
        <v>108.5</v>
      </c>
      <c r="S28" s="5"/>
      <c r="T28" s="22">
        <v>109.6</v>
      </c>
      <c r="U28" s="13" t="s">
        <v>62</v>
      </c>
      <c r="V28" s="28" t="s">
        <v>186</v>
      </c>
    </row>
    <row r="29" spans="1:22" ht="13" x14ac:dyDescent="0.3">
      <c r="A29" s="2" t="s">
        <v>157</v>
      </c>
      <c r="B29" s="5"/>
      <c r="C29" s="5"/>
      <c r="D29" s="5"/>
      <c r="E29" s="5"/>
      <c r="F29" s="5">
        <v>80.401878356933594</v>
      </c>
      <c r="G29" s="26">
        <f>F29+(I29-F29)/3</f>
        <v>80.707288106282547</v>
      </c>
      <c r="H29" s="5"/>
      <c r="I29" s="5">
        <v>81.318107604980469</v>
      </c>
      <c r="J29" s="5"/>
      <c r="K29" s="5">
        <v>80.679580688476563</v>
      </c>
      <c r="L29" s="5"/>
      <c r="M29" s="5"/>
      <c r="N29" s="5">
        <v>82.677314758300781</v>
      </c>
      <c r="O29" s="5"/>
      <c r="P29" s="5">
        <v>85.382865905761719</v>
      </c>
      <c r="Q29" s="5"/>
      <c r="R29" s="5">
        <v>88.992561340332031</v>
      </c>
      <c r="S29" s="5"/>
      <c r="T29" s="5">
        <v>92.741294860839844</v>
      </c>
      <c r="U29" s="2" t="s">
        <v>62</v>
      </c>
      <c r="V29" s="9" t="s">
        <v>187</v>
      </c>
    </row>
    <row r="32" spans="1:22" ht="13" x14ac:dyDescent="0.3">
      <c r="A32" s="9" t="s">
        <v>188</v>
      </c>
    </row>
    <row r="34" spans="1:14" x14ac:dyDescent="0.25">
      <c r="A34" s="5"/>
      <c r="B34" s="29">
        <v>2010</v>
      </c>
      <c r="C34" s="29">
        <v>2020</v>
      </c>
      <c r="D34" s="29">
        <v>2022</v>
      </c>
      <c r="E34" s="29">
        <v>2023</v>
      </c>
      <c r="F34" s="29">
        <v>2025</v>
      </c>
      <c r="G34" s="29">
        <v>2030</v>
      </c>
      <c r="H34" s="29">
        <v>2035</v>
      </c>
      <c r="I34" s="29">
        <v>2040</v>
      </c>
      <c r="J34" s="29">
        <v>2045</v>
      </c>
      <c r="K34" s="29">
        <v>2050</v>
      </c>
      <c r="L34" s="19" t="s">
        <v>174</v>
      </c>
      <c r="M34" s="19" t="s">
        <v>175</v>
      </c>
      <c r="N34" s="5"/>
    </row>
    <row r="35" spans="1:14" ht="13" x14ac:dyDescent="0.3">
      <c r="A35" s="2" t="s">
        <v>160</v>
      </c>
      <c r="B35" s="5"/>
      <c r="C35" s="23">
        <v>138.20613064776637</v>
      </c>
      <c r="D35" s="5"/>
      <c r="E35" s="23">
        <v>141.95090147669757</v>
      </c>
      <c r="F35" s="23">
        <v>148.15595613891094</v>
      </c>
      <c r="G35" s="23">
        <v>159.30949839995628</v>
      </c>
      <c r="H35" s="23">
        <v>165.18484018689617</v>
      </c>
      <c r="I35" s="23">
        <v>168.841574681163</v>
      </c>
      <c r="J35" s="5"/>
      <c r="K35" s="23">
        <v>172.16977776804319</v>
      </c>
      <c r="L35" s="5" t="s">
        <v>191</v>
      </c>
      <c r="M35" s="9" t="s">
        <v>179</v>
      </c>
    </row>
    <row r="36" spans="1:14" ht="13" x14ac:dyDescent="0.3">
      <c r="A36" s="2" t="s">
        <v>169</v>
      </c>
      <c r="B36" s="23"/>
      <c r="C36" s="23"/>
      <c r="D36" s="23">
        <v>3985</v>
      </c>
      <c r="E36" s="23">
        <f>D36+(F36-D36)/3</f>
        <v>4020</v>
      </c>
      <c r="F36" s="23">
        <v>4090</v>
      </c>
      <c r="G36" s="23">
        <v>4367.7</v>
      </c>
      <c r="H36" s="23">
        <v>4539.8</v>
      </c>
      <c r="I36" s="23">
        <v>4676.2</v>
      </c>
      <c r="J36" s="23">
        <v>4734.8999999999996</v>
      </c>
      <c r="K36" s="23">
        <v>4728.6000000000004</v>
      </c>
      <c r="L36" s="5" t="s">
        <v>61</v>
      </c>
      <c r="M36" s="9" t="s">
        <v>180</v>
      </c>
    </row>
    <row r="37" spans="1:14" ht="13" x14ac:dyDescent="0.3">
      <c r="A37" s="2" t="s">
        <v>165</v>
      </c>
      <c r="B37" s="23">
        <v>2737.2890000000002</v>
      </c>
      <c r="C37" s="23">
        <v>3239.6886449118692</v>
      </c>
      <c r="D37" s="23"/>
      <c r="E37" s="23">
        <f>C37+0.3*(G37-C37)</f>
        <v>3355.2331184347649</v>
      </c>
      <c r="F37" s="23"/>
      <c r="G37" s="23">
        <v>3624.836889988188</v>
      </c>
      <c r="H37" s="23"/>
      <c r="I37" s="23">
        <v>3680.9129881889371</v>
      </c>
      <c r="J37" s="23"/>
      <c r="K37" s="23">
        <v>3513.1812587000804</v>
      </c>
      <c r="L37" s="5" t="s">
        <v>166</v>
      </c>
      <c r="M37" s="9" t="s">
        <v>181</v>
      </c>
    </row>
    <row r="38" spans="1:14" ht="13" x14ac:dyDescent="0.3">
      <c r="A38" s="2" t="s">
        <v>154</v>
      </c>
      <c r="B38" s="5"/>
      <c r="C38" s="5"/>
      <c r="D38" s="5"/>
      <c r="E38" s="5">
        <v>4218</v>
      </c>
      <c r="F38" s="5"/>
      <c r="G38" s="5">
        <v>4430</v>
      </c>
      <c r="H38" s="5">
        <v>4422</v>
      </c>
      <c r="I38" s="5"/>
      <c r="J38" s="5"/>
      <c r="K38" s="5">
        <v>4377</v>
      </c>
      <c r="L38" s="5" t="s">
        <v>61</v>
      </c>
      <c r="M38" s="9" t="s">
        <v>183</v>
      </c>
    </row>
    <row r="39" spans="1:14" ht="13" x14ac:dyDescent="0.3">
      <c r="A39" s="2" t="s">
        <v>163</v>
      </c>
      <c r="B39" s="5"/>
      <c r="C39" s="5"/>
      <c r="D39" s="5"/>
      <c r="E39" s="5">
        <v>3863</v>
      </c>
      <c r="F39" s="5"/>
      <c r="G39" s="5">
        <v>4363</v>
      </c>
      <c r="H39" s="5"/>
      <c r="I39" s="5">
        <v>4541</v>
      </c>
      <c r="J39" s="5"/>
      <c r="K39" s="5">
        <v>4364</v>
      </c>
      <c r="L39" s="5" t="s">
        <v>61</v>
      </c>
      <c r="M39" s="9" t="s">
        <v>189</v>
      </c>
    </row>
    <row r="40" spans="1:14" ht="13" x14ac:dyDescent="0.3">
      <c r="A40" s="2" t="s">
        <v>168</v>
      </c>
      <c r="B40" s="5"/>
      <c r="C40" s="5"/>
      <c r="D40" s="5"/>
      <c r="E40" s="5">
        <v>139.58333333333303</v>
      </c>
      <c r="F40" s="5">
        <v>141.67000000000002</v>
      </c>
      <c r="G40" s="5">
        <v>154.16666666666703</v>
      </c>
      <c r="H40" s="5">
        <v>160.42000000000002</v>
      </c>
      <c r="I40" s="5">
        <v>170.83333333333303</v>
      </c>
      <c r="J40" s="5"/>
      <c r="K40" s="5">
        <v>179.16666666666703</v>
      </c>
      <c r="L40" s="5" t="s">
        <v>56</v>
      </c>
      <c r="M40" s="9" t="s">
        <v>190</v>
      </c>
    </row>
    <row r="41" spans="1:14" ht="13" x14ac:dyDescent="0.3">
      <c r="A41" s="2" t="s">
        <v>171</v>
      </c>
      <c r="B41" s="5"/>
      <c r="C41" s="5"/>
      <c r="D41" s="5"/>
      <c r="E41" s="5">
        <v>4886.93</v>
      </c>
      <c r="F41" s="5">
        <v>4844.42</v>
      </c>
      <c r="G41" s="5">
        <v>4891.6799999999994</v>
      </c>
      <c r="H41" s="5">
        <v>4769.51</v>
      </c>
      <c r="I41" s="5">
        <v>4726.25</v>
      </c>
      <c r="J41" s="5">
        <v>4552.4800000000014</v>
      </c>
      <c r="K41" s="5">
        <v>4216.3600000000015</v>
      </c>
      <c r="L41" s="5" t="s">
        <v>61</v>
      </c>
      <c r="M41" s="9" t="s">
        <v>184</v>
      </c>
    </row>
    <row r="42" spans="1:14" ht="13" x14ac:dyDescent="0.3">
      <c r="A42" s="2" t="s">
        <v>157</v>
      </c>
      <c r="B42" s="5"/>
      <c r="C42" s="5"/>
      <c r="D42" s="5">
        <v>150.55580556059999</v>
      </c>
      <c r="E42" s="26">
        <f>D42+(F42-D42)/3</f>
        <v>151.33672804706666</v>
      </c>
      <c r="F42" s="5">
        <v>152.89857301999999</v>
      </c>
      <c r="G42" s="5">
        <v>158.90520502000001</v>
      </c>
      <c r="H42" s="5">
        <v>165.10811142</v>
      </c>
      <c r="I42" s="5">
        <v>173.98230842000001</v>
      </c>
      <c r="J42" s="5">
        <v>183.93254601999999</v>
      </c>
      <c r="K42" s="5">
        <v>194.33609532</v>
      </c>
      <c r="L42" s="5" t="s">
        <v>192</v>
      </c>
      <c r="M42" s="9" t="s">
        <v>187</v>
      </c>
    </row>
    <row r="45" spans="1:14" ht="13" x14ac:dyDescent="0.3">
      <c r="A45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F3BA-F3FA-4073-93D8-79872797E440}">
  <sheetPr>
    <tabColor theme="9"/>
  </sheetPr>
  <dimension ref="A1:V28"/>
  <sheetViews>
    <sheetView topLeftCell="A4" workbookViewId="0">
      <selection activeCell="E30" sqref="E30"/>
    </sheetView>
  </sheetViews>
  <sheetFormatPr defaultRowHeight="12.5" x14ac:dyDescent="0.25"/>
  <cols>
    <col min="1" max="16384" width="8.7265625" style="2"/>
  </cols>
  <sheetData>
    <row r="1" spans="1:22" ht="15.5" x14ac:dyDescent="0.35">
      <c r="A1" s="18" t="s">
        <v>193</v>
      </c>
    </row>
    <row r="4" spans="1:22" ht="13" x14ac:dyDescent="0.3">
      <c r="A4" s="9" t="s">
        <v>198</v>
      </c>
    </row>
    <row r="6" spans="1:22" x14ac:dyDescent="0.25">
      <c r="B6" s="19">
        <v>2015</v>
      </c>
      <c r="C6" s="19">
        <v>2016</v>
      </c>
      <c r="D6" s="19">
        <v>2017</v>
      </c>
      <c r="E6" s="19">
        <v>2018</v>
      </c>
      <c r="F6" s="19">
        <v>2019</v>
      </c>
      <c r="G6" s="19">
        <v>2020</v>
      </c>
      <c r="H6" s="19">
        <v>2021</v>
      </c>
      <c r="I6" s="19">
        <v>2022</v>
      </c>
      <c r="J6" s="19">
        <v>2023</v>
      </c>
      <c r="K6" s="19">
        <v>2024</v>
      </c>
    </row>
    <row r="7" spans="1:22" x14ac:dyDescent="0.25">
      <c r="A7" s="2" t="s">
        <v>194</v>
      </c>
      <c r="B7" s="14">
        <v>0.12521051503333999</v>
      </c>
      <c r="C7" s="14">
        <v>0.12562179868954401</v>
      </c>
      <c r="D7" s="14">
        <v>0.14195912210133799</v>
      </c>
      <c r="E7" s="14">
        <v>0.147757352688659</v>
      </c>
      <c r="F7" s="14">
        <v>0.16874865711781101</v>
      </c>
      <c r="G7" s="14">
        <v>0.19496635314023902</v>
      </c>
      <c r="H7" s="14">
        <v>0.1893497702206447</v>
      </c>
      <c r="I7" s="14">
        <v>0.22416723569381955</v>
      </c>
      <c r="J7" s="14">
        <v>0.26583334422516364</v>
      </c>
      <c r="K7" s="14">
        <v>0.28357667112382162</v>
      </c>
      <c r="M7" s="31"/>
      <c r="N7" s="31"/>
      <c r="O7" s="31"/>
      <c r="P7" s="31"/>
      <c r="Q7" s="31"/>
      <c r="R7" s="31"/>
      <c r="S7" s="31"/>
      <c r="T7" s="31"/>
      <c r="U7" s="31"/>
      <c r="V7" s="31"/>
    </row>
    <row r="8" spans="1:22" x14ac:dyDescent="0.25">
      <c r="A8" s="2" t="s">
        <v>22</v>
      </c>
      <c r="B8" s="14">
        <v>5.33513581113551E-2</v>
      </c>
      <c r="C8" s="14">
        <v>6.5466464005977096E-2</v>
      </c>
      <c r="D8" s="14">
        <v>7.7821708757147293E-2</v>
      </c>
      <c r="E8" s="14">
        <v>8.2815474036370601E-2</v>
      </c>
      <c r="F8" s="14">
        <v>9.2169758861757198E-2</v>
      </c>
      <c r="G8" s="14">
        <v>0.11040942530935301</v>
      </c>
      <c r="H8" s="14">
        <v>0.1245426381197538</v>
      </c>
      <c r="I8" s="14">
        <v>0.14232548487768357</v>
      </c>
      <c r="J8" s="14">
        <v>0.14910152701345331</v>
      </c>
      <c r="K8" s="14">
        <v>0.16489716176357969</v>
      </c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x14ac:dyDescent="0.25">
      <c r="A9" s="2" t="s">
        <v>7</v>
      </c>
      <c r="B9" s="14">
        <v>3.8708261122527801E-2</v>
      </c>
      <c r="C9" s="14">
        <v>5.0119098474522096E-2</v>
      </c>
      <c r="D9" s="14">
        <v>6.3956906611560407E-2</v>
      </c>
      <c r="E9" s="14">
        <v>7.5731220729506402E-2</v>
      </c>
      <c r="F9" s="14">
        <v>8.3868333247150512E-2</v>
      </c>
      <c r="G9" s="14">
        <v>9.353315182039991E-2</v>
      </c>
      <c r="H9" s="14">
        <v>0.11515953133773475</v>
      </c>
      <c r="I9" s="14">
        <v>0.13447606838147746</v>
      </c>
      <c r="J9" s="14">
        <v>0.15545173447936009</v>
      </c>
      <c r="K9" s="14">
        <v>0.18202655330488715</v>
      </c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x14ac:dyDescent="0.25">
      <c r="A10" s="2" t="s">
        <v>195</v>
      </c>
      <c r="B10" s="14">
        <v>4.4719279656968494E-2</v>
      </c>
      <c r="C10" s="14">
        <v>5.1653750189055596E-2</v>
      </c>
      <c r="D10" s="14">
        <v>6.1668678890519996E-2</v>
      </c>
      <c r="E10" s="14">
        <v>6.88928367835418E-2</v>
      </c>
      <c r="F10" s="14">
        <v>7.8344531249251503E-2</v>
      </c>
      <c r="G10" s="14">
        <v>9.0617029063490603E-2</v>
      </c>
      <c r="H10" s="14">
        <v>0.10197409329124124</v>
      </c>
      <c r="I10" s="14">
        <v>0.11750950608024652</v>
      </c>
      <c r="J10" s="14">
        <v>0.13256193016618559</v>
      </c>
      <c r="K10" s="14">
        <v>0.14790045764065526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x14ac:dyDescent="0.25">
      <c r="A11" s="2" t="s">
        <v>10</v>
      </c>
      <c r="B11" s="14">
        <v>3.0394593237850799E-2</v>
      </c>
      <c r="C11" s="14">
        <v>3.9898019120966799E-2</v>
      </c>
      <c r="D11" s="14">
        <v>5.1281599498327106E-2</v>
      </c>
      <c r="E11" s="14">
        <v>6.22032810314819E-2</v>
      </c>
      <c r="F11" s="14">
        <v>6.8871788929280295E-2</v>
      </c>
      <c r="G11" s="14">
        <v>7.6941681975730397E-2</v>
      </c>
      <c r="H11" s="14">
        <v>8.2151716837345845E-2</v>
      </c>
      <c r="I11" s="14">
        <v>9.2737337736951642E-2</v>
      </c>
      <c r="J11" s="14">
        <v>0.10330115285862709</v>
      </c>
      <c r="K11" s="14">
        <v>0.10752476502346547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3" spans="1:22" ht="13" x14ac:dyDescent="0.3">
      <c r="A13" s="9" t="s">
        <v>63</v>
      </c>
    </row>
    <row r="14" spans="1:22" x14ac:dyDescent="0.25">
      <c r="A14" s="16" t="s">
        <v>131</v>
      </c>
    </row>
    <row r="17" spans="1:16" ht="13" x14ac:dyDescent="0.3">
      <c r="A17" s="9" t="s">
        <v>199</v>
      </c>
    </row>
    <row r="19" spans="1:16" x14ac:dyDescent="0.25">
      <c r="B19" s="19">
        <v>2010</v>
      </c>
      <c r="C19" s="19">
        <v>2011</v>
      </c>
      <c r="D19" s="19">
        <v>2012</v>
      </c>
      <c r="E19" s="19">
        <v>2013</v>
      </c>
      <c r="F19" s="19">
        <v>2014</v>
      </c>
      <c r="G19" s="19">
        <v>2015</v>
      </c>
      <c r="H19" s="19">
        <v>2016</v>
      </c>
      <c r="I19" s="19">
        <v>2017</v>
      </c>
      <c r="J19" s="19">
        <v>2018</v>
      </c>
      <c r="K19" s="19">
        <v>2019</v>
      </c>
      <c r="L19" s="19">
        <v>2020</v>
      </c>
      <c r="M19" s="19">
        <v>2021</v>
      </c>
      <c r="N19" s="19">
        <v>2022</v>
      </c>
      <c r="O19" s="19">
        <v>2023</v>
      </c>
      <c r="P19" s="19">
        <v>2024</v>
      </c>
    </row>
    <row r="20" spans="1:16" x14ac:dyDescent="0.25">
      <c r="A20" s="2" t="s">
        <v>7</v>
      </c>
      <c r="B20" s="14">
        <v>9.9999997764825801E-5</v>
      </c>
      <c r="C20" s="14">
        <v>3.40000018477439E-4</v>
      </c>
      <c r="D20" s="14">
        <v>7.2999998927116396E-4</v>
      </c>
      <c r="E20" s="14">
        <v>9.4999998807907102E-4</v>
      </c>
      <c r="F20" s="14">
        <v>4.0000000596046399E-3</v>
      </c>
      <c r="G20" s="14">
        <v>0.01</v>
      </c>
      <c r="H20" s="14">
        <v>1.4999999999999999E-2</v>
      </c>
      <c r="I20" s="14">
        <v>2.40000009536743E-2</v>
      </c>
      <c r="J20" s="14">
        <v>4.6999998092651298E-2</v>
      </c>
      <c r="K20" s="14">
        <v>0.05</v>
      </c>
      <c r="L20" s="14">
        <v>5.6999998092651299E-2</v>
      </c>
      <c r="M20" s="14">
        <v>0.15</v>
      </c>
      <c r="N20" s="14">
        <v>0.28999999999999998</v>
      </c>
      <c r="O20" s="14">
        <v>0.38</v>
      </c>
      <c r="P20" s="14">
        <v>0.48</v>
      </c>
    </row>
    <row r="21" spans="1:16" x14ac:dyDescent="0.25">
      <c r="A21" s="2" t="s">
        <v>196</v>
      </c>
      <c r="B21" s="14">
        <v>9.9999997764825801E-5</v>
      </c>
      <c r="C21" s="14">
        <v>6.5999999642372107E-4</v>
      </c>
      <c r="D21" s="14">
        <v>1.8999999761581399E-3</v>
      </c>
      <c r="E21" s="14">
        <v>4.6999999880790698E-3</v>
      </c>
      <c r="F21" s="14">
        <v>5.6000000238418503E-3</v>
      </c>
      <c r="G21" s="14">
        <v>8.1000000238418499E-3</v>
      </c>
      <c r="H21" s="14">
        <v>1.10000002384185E-2</v>
      </c>
      <c r="I21" s="14">
        <v>1.4999999999999999E-2</v>
      </c>
      <c r="J21" s="14">
        <v>1.8999999761581402E-2</v>
      </c>
      <c r="K21" s="14">
        <v>2.9000000953674297E-2</v>
      </c>
      <c r="L21" s="14">
        <v>0.1</v>
      </c>
      <c r="M21" s="14">
        <v>0.18</v>
      </c>
      <c r="N21" s="14">
        <v>0.21</v>
      </c>
      <c r="O21" s="14">
        <v>0.22</v>
      </c>
      <c r="P21" s="14">
        <v>0.21</v>
      </c>
    </row>
    <row r="22" spans="1:16" x14ac:dyDescent="0.25">
      <c r="A22" s="2" t="s">
        <v>10</v>
      </c>
      <c r="B22" s="14">
        <v>2.0999999716877899E-4</v>
      </c>
      <c r="C22" s="14">
        <v>5.6000001728534693E-4</v>
      </c>
      <c r="D22" s="14">
        <v>7.1999998763203597E-5</v>
      </c>
      <c r="E22" s="14">
        <v>1.60000007599592E-4</v>
      </c>
      <c r="F22" s="14">
        <v>3.7999998778104701E-4</v>
      </c>
      <c r="G22" s="14">
        <v>1.7000000923871901E-4</v>
      </c>
      <c r="H22" s="14">
        <v>2.6000000536441798E-4</v>
      </c>
      <c r="I22" s="14">
        <v>3.09999994933605E-4</v>
      </c>
      <c r="J22" s="14">
        <v>2.9999999329447701E-4</v>
      </c>
      <c r="K22" s="14">
        <v>2.4000000208616201E-4</v>
      </c>
      <c r="L22" s="14">
        <v>1.1999999731779E-3</v>
      </c>
      <c r="M22" s="14">
        <v>4.09999996423721E-3</v>
      </c>
      <c r="N22" s="14">
        <v>1.3999999761581401E-2</v>
      </c>
      <c r="O22" s="14">
        <v>2.0999999046325598E-2</v>
      </c>
      <c r="P22" s="14">
        <v>2.0999999046325598E-2</v>
      </c>
    </row>
    <row r="23" spans="1:16" x14ac:dyDescent="0.25">
      <c r="A23" s="2" t="s">
        <v>14</v>
      </c>
      <c r="B23" s="14">
        <v>5.7999998331069902E-4</v>
      </c>
      <c r="C23" s="14">
        <v>3.1000000238418503E-3</v>
      </c>
      <c r="D23" s="14">
        <v>5.2999997138976993E-3</v>
      </c>
      <c r="E23" s="14">
        <v>6.2999999523162794E-3</v>
      </c>
      <c r="F23" s="14">
        <v>6.89999997615814E-3</v>
      </c>
      <c r="G23" s="14">
        <v>5.7999998331069898E-3</v>
      </c>
      <c r="H23" s="14">
        <v>6.0000002384185706E-3</v>
      </c>
      <c r="I23" s="14">
        <v>1.2000000476837101E-2</v>
      </c>
      <c r="J23" s="14">
        <v>1.10000002384185E-2</v>
      </c>
      <c r="K23" s="14">
        <v>8.9999997615814193E-3</v>
      </c>
      <c r="L23" s="14">
        <v>7.6999998092651296E-3</v>
      </c>
      <c r="M23" s="14">
        <v>1.2000000476837101E-2</v>
      </c>
      <c r="N23" s="14">
        <v>2.7999999523162802E-2</v>
      </c>
      <c r="O23" s="14">
        <v>3.5000000000000003E-2</v>
      </c>
      <c r="P23" s="14">
        <v>2.7999999523162802E-2</v>
      </c>
    </row>
    <row r="24" spans="1:16" x14ac:dyDescent="0.25">
      <c r="A24" s="2" t="s">
        <v>197</v>
      </c>
      <c r="B24" s="14">
        <v>1.20000001043081E-4</v>
      </c>
      <c r="C24" s="14">
        <v>1.50000005960464E-3</v>
      </c>
      <c r="D24" s="14">
        <v>4.1999998688697802E-3</v>
      </c>
      <c r="E24" s="14">
        <v>7.0999997854232699E-3</v>
      </c>
      <c r="F24" s="14">
        <v>7.6999998092651296E-3</v>
      </c>
      <c r="G24" s="14">
        <v>6.9999998807907101E-3</v>
      </c>
      <c r="H24" s="14">
        <v>9.90000009536743E-3</v>
      </c>
      <c r="I24" s="14">
        <v>1.2999999523162799E-2</v>
      </c>
      <c r="J24" s="14">
        <v>2.2999999523162801E-2</v>
      </c>
      <c r="K24" s="14">
        <v>2.0999999046325598E-2</v>
      </c>
      <c r="L24" s="14">
        <v>2.2999999523162801E-2</v>
      </c>
      <c r="M24" s="14">
        <v>4.6999998092651298E-2</v>
      </c>
      <c r="N24" s="14">
        <v>7.4000000953674303E-2</v>
      </c>
      <c r="O24" s="14">
        <v>9.5000000000000001E-2</v>
      </c>
      <c r="P24" s="14">
        <v>0.1</v>
      </c>
    </row>
    <row r="25" spans="1:16" x14ac:dyDescent="0.25">
      <c r="A25" s="2" t="s">
        <v>195</v>
      </c>
      <c r="B25" s="14">
        <v>1.20000001043081E-4</v>
      </c>
      <c r="C25" s="14">
        <v>7.2999998927116396E-4</v>
      </c>
      <c r="D25" s="14">
        <v>1.8000000715255701E-3</v>
      </c>
      <c r="E25" s="14">
        <v>2.8999999165534901E-3</v>
      </c>
      <c r="F25" s="14">
        <v>4.3999999761581395E-3</v>
      </c>
      <c r="G25" s="14">
        <v>6.8000000715255707E-3</v>
      </c>
      <c r="H25" s="14">
        <v>9.5999997854232695E-3</v>
      </c>
      <c r="I25" s="14">
        <v>1.4999999999999999E-2</v>
      </c>
      <c r="J25" s="14">
        <v>2.5000000000000001E-2</v>
      </c>
      <c r="K25" s="14">
        <v>2.7000000476837101E-2</v>
      </c>
      <c r="L25" s="14">
        <v>4.4000000953674297E-2</v>
      </c>
      <c r="M25" s="14">
        <v>9.3000001907348598E-2</v>
      </c>
      <c r="N25" s="14">
        <v>0.15</v>
      </c>
      <c r="O25" s="14">
        <v>0.18</v>
      </c>
      <c r="P25" s="14">
        <v>0.22</v>
      </c>
    </row>
    <row r="27" spans="1:16" ht="13" x14ac:dyDescent="0.3">
      <c r="A27" s="9" t="s">
        <v>200</v>
      </c>
    </row>
    <row r="28" spans="1:16" x14ac:dyDescent="0.25">
      <c r="A28" s="16" t="s">
        <v>201</v>
      </c>
    </row>
  </sheetData>
  <hyperlinks>
    <hyperlink ref="A14" r:id="rId1" xr:uid="{80E71DE4-5240-4506-AF37-B72191EE72CD}"/>
    <hyperlink ref="A28" r:id="rId2" xr:uid="{BA84810F-2CE8-429C-916A-D96E8D09CCA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79DA4-66B1-48DB-BA38-8B5129F06E77}">
  <sheetPr>
    <tabColor theme="9"/>
  </sheetPr>
  <dimension ref="A1:G23"/>
  <sheetViews>
    <sheetView workbookViewId="0">
      <selection activeCell="E30" sqref="E30"/>
    </sheetView>
  </sheetViews>
  <sheetFormatPr defaultRowHeight="14.5" x14ac:dyDescent="0.35"/>
  <cols>
    <col min="1" max="1" width="24.54296875" customWidth="1"/>
  </cols>
  <sheetData>
    <row r="1" spans="1:7" x14ac:dyDescent="0.35">
      <c r="A1" s="17" t="s">
        <v>202</v>
      </c>
    </row>
    <row r="4" spans="1:7" ht="29" x14ac:dyDescent="0.35">
      <c r="B4" s="40" t="s">
        <v>7</v>
      </c>
      <c r="C4" s="40" t="s">
        <v>22</v>
      </c>
      <c r="D4" s="40" t="s">
        <v>203</v>
      </c>
      <c r="E4" s="40" t="s">
        <v>14</v>
      </c>
      <c r="F4" s="49" t="s">
        <v>20</v>
      </c>
      <c r="G4" s="49" t="s">
        <v>204</v>
      </c>
    </row>
    <row r="5" spans="1:7" x14ac:dyDescent="0.35">
      <c r="A5" t="s">
        <v>205</v>
      </c>
      <c r="B5" s="1">
        <v>0.77625850340136093</v>
      </c>
      <c r="C5" s="1">
        <v>7.3469387755100965E-2</v>
      </c>
      <c r="D5" s="1">
        <v>7.959183673469411E-2</v>
      </c>
      <c r="E5" s="1">
        <v>2.0408163265305888E-2</v>
      </c>
      <c r="F5" s="1">
        <v>8.1632653061230083E-3</v>
      </c>
      <c r="G5" s="1">
        <v>4.28571428571351E-2</v>
      </c>
    </row>
    <row r="6" spans="1:7" x14ac:dyDescent="0.35">
      <c r="A6" t="s">
        <v>206</v>
      </c>
      <c r="B6" s="1">
        <v>0.97421768707482992</v>
      </c>
      <c r="C6" s="1">
        <v>0</v>
      </c>
      <c r="D6" s="1">
        <v>6.1224489795920082E-3</v>
      </c>
      <c r="E6" s="1">
        <v>0</v>
      </c>
      <c r="F6" s="1">
        <v>0</v>
      </c>
      <c r="G6" s="1">
        <v>1.836734693877503E-2</v>
      </c>
    </row>
    <row r="7" spans="1:7" x14ac:dyDescent="0.35">
      <c r="A7" t="s">
        <v>207</v>
      </c>
      <c r="B7" s="1">
        <v>0.85380952380952391</v>
      </c>
      <c r="C7" s="1">
        <v>2.7891156462580115E-3</v>
      </c>
      <c r="D7" s="1">
        <v>3.3333333333339966E-3</v>
      </c>
      <c r="E7" s="1">
        <v>3.3333333333330018E-3</v>
      </c>
      <c r="F7" s="1">
        <v>1.7074829931973026E-2</v>
      </c>
      <c r="G7" s="1">
        <v>0.11836734693877503</v>
      </c>
    </row>
    <row r="8" spans="1:7" x14ac:dyDescent="0.35">
      <c r="A8" t="s">
        <v>208</v>
      </c>
      <c r="B8" s="1">
        <v>0.80074829931972802</v>
      </c>
      <c r="C8" s="1">
        <v>6.1224489795910133E-3</v>
      </c>
      <c r="D8" s="1">
        <v>1.0204081632653015E-2</v>
      </c>
      <c r="E8" s="1">
        <v>6.1224489795920082E-3</v>
      </c>
      <c r="F8" s="1">
        <v>1.6326530612245024E-2</v>
      </c>
      <c r="G8" s="1">
        <v>0.15918367346938794</v>
      </c>
    </row>
    <row r="9" spans="1:7" x14ac:dyDescent="0.35">
      <c r="A9" t="s">
        <v>209</v>
      </c>
      <c r="B9" s="1">
        <v>0.57625850340135998</v>
      </c>
      <c r="C9" s="1">
        <v>9.7959183673469993E-2</v>
      </c>
      <c r="D9" s="1">
        <v>0.18367346938775497</v>
      </c>
      <c r="E9" s="1">
        <v>0</v>
      </c>
      <c r="F9" s="1">
        <v>1.0204081632653015E-2</v>
      </c>
      <c r="G9" s="1">
        <v>0.13265306122448209</v>
      </c>
    </row>
    <row r="10" spans="1:7" x14ac:dyDescent="0.35">
      <c r="A10" t="s">
        <v>210</v>
      </c>
      <c r="B10" s="1">
        <v>0.72931972789115607</v>
      </c>
      <c r="C10" s="1">
        <v>2.0408163265306881E-2</v>
      </c>
      <c r="D10" s="1">
        <v>0</v>
      </c>
      <c r="E10" s="1">
        <v>0</v>
      </c>
      <c r="F10" s="1">
        <v>0</v>
      </c>
      <c r="G10" s="1">
        <v>0.2510204081632571</v>
      </c>
    </row>
    <row r="11" spans="1:7" x14ac:dyDescent="0.35">
      <c r="A11" t="s">
        <v>211</v>
      </c>
      <c r="B11" s="1">
        <v>0.72115646258503407</v>
      </c>
      <c r="C11" s="1">
        <v>0</v>
      </c>
      <c r="D11" s="1">
        <v>0.14489795918367293</v>
      </c>
      <c r="E11" s="1">
        <v>2.4489795918367037E-2</v>
      </c>
      <c r="F11" s="1">
        <v>0</v>
      </c>
      <c r="G11" s="1">
        <v>0.10850340136054498</v>
      </c>
    </row>
    <row r="12" spans="1:7" x14ac:dyDescent="0.35">
      <c r="A12" t="s">
        <v>212</v>
      </c>
      <c r="B12" s="1">
        <v>0.159931972789115</v>
      </c>
      <c r="C12" s="1">
        <v>0</v>
      </c>
      <c r="D12" s="1">
        <v>0.14897959183673498</v>
      </c>
      <c r="E12" s="1">
        <v>0.14897959183673504</v>
      </c>
      <c r="F12" s="1">
        <v>0</v>
      </c>
      <c r="G12" s="1">
        <v>0.54081632653061196</v>
      </c>
    </row>
    <row r="13" spans="1:7" x14ac:dyDescent="0.35">
      <c r="A13" t="s">
        <v>213</v>
      </c>
      <c r="B13" s="1">
        <v>0.75993197278911495</v>
      </c>
      <c r="C13" s="1">
        <v>6.3265306122449086E-2</v>
      </c>
      <c r="D13" s="1">
        <v>0.14693877551020493</v>
      </c>
      <c r="E13" s="1">
        <v>1.2244897959183021E-2</v>
      </c>
      <c r="F13" s="1">
        <v>1.4285714285715017E-2</v>
      </c>
      <c r="G13" s="1">
        <v>2.0408163265300061E-3</v>
      </c>
    </row>
    <row r="14" spans="1:7" x14ac:dyDescent="0.35">
      <c r="A14" t="s">
        <v>214</v>
      </c>
      <c r="B14" s="1">
        <v>0.70482993197278898</v>
      </c>
      <c r="C14" s="1">
        <v>0</v>
      </c>
      <c r="D14" s="1">
        <v>0</v>
      </c>
      <c r="E14" s="1">
        <v>0.13877551020408205</v>
      </c>
      <c r="F14" s="1">
        <v>0.12857142857142789</v>
      </c>
      <c r="G14" s="1">
        <v>2.6530612244898038E-2</v>
      </c>
    </row>
    <row r="15" spans="1:7" x14ac:dyDescent="0.35">
      <c r="A15" t="s">
        <v>215</v>
      </c>
      <c r="B15" s="1">
        <v>0.900748299319728</v>
      </c>
      <c r="C15" s="1">
        <v>0</v>
      </c>
      <c r="D15" s="1">
        <v>0</v>
      </c>
      <c r="E15" s="1">
        <v>9.999999999999204E-2</v>
      </c>
      <c r="F15" s="1">
        <v>0</v>
      </c>
      <c r="G15" s="1">
        <v>0</v>
      </c>
    </row>
    <row r="16" spans="1:7" x14ac:dyDescent="0.35">
      <c r="A16" t="s">
        <v>216</v>
      </c>
      <c r="B16" s="1">
        <v>0.75993197278911495</v>
      </c>
      <c r="C16" s="1">
        <v>6.3265306122449086E-2</v>
      </c>
      <c r="D16" s="1">
        <v>1.6326530612245024E-2</v>
      </c>
      <c r="E16" s="1">
        <v>6.5306122448979945E-2</v>
      </c>
      <c r="F16" s="1">
        <v>8.3673469387754981E-2</v>
      </c>
      <c r="G16" s="1">
        <v>1.0204081632653015E-2</v>
      </c>
    </row>
    <row r="17" spans="1:7" x14ac:dyDescent="0.35">
      <c r="A17" t="s">
        <v>217</v>
      </c>
      <c r="B17" s="1">
        <v>0.69870748299319696</v>
      </c>
      <c r="C17" s="1">
        <v>2.4489795918367037E-2</v>
      </c>
      <c r="D17" s="1">
        <v>4.6938775510204922E-2</v>
      </c>
      <c r="E17" s="1">
        <v>9.7959183673468994E-2</v>
      </c>
      <c r="F17" s="1">
        <v>0.13061224489795906</v>
      </c>
      <c r="G17" s="1">
        <v>0</v>
      </c>
    </row>
    <row r="18" spans="1:7" x14ac:dyDescent="0.35">
      <c r="A18" t="s">
        <v>218</v>
      </c>
      <c r="B18" s="1">
        <v>0.42319727891156395</v>
      </c>
      <c r="C18" s="1">
        <v>7.9591836734694041E-2</v>
      </c>
      <c r="D18" s="1">
        <v>0.37551020408163294</v>
      </c>
      <c r="E18" s="1">
        <v>0</v>
      </c>
      <c r="F18" s="1">
        <v>0</v>
      </c>
      <c r="G18" s="1">
        <v>0.12244897959182907</v>
      </c>
    </row>
    <row r="21" spans="1:7" x14ac:dyDescent="0.35">
      <c r="A21" s="24" t="s">
        <v>219</v>
      </c>
    </row>
    <row r="22" spans="1:7" x14ac:dyDescent="0.35">
      <c r="A22" s="15" t="s">
        <v>220</v>
      </c>
    </row>
    <row r="23" spans="1:7" x14ac:dyDescent="0.35">
      <c r="A23" s="2" t="s">
        <v>151</v>
      </c>
    </row>
  </sheetData>
  <hyperlinks>
    <hyperlink ref="A22" r:id="rId1" xr:uid="{C941FC35-0AE9-46C3-8B33-2AFD2F9B38A5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E34F-BA9B-4AE0-A900-A9CCE3EE2495}">
  <sheetPr>
    <tabColor theme="9"/>
  </sheetPr>
  <dimension ref="A1:K28"/>
  <sheetViews>
    <sheetView topLeftCell="A8" workbookViewId="0">
      <selection activeCell="E30" sqref="E30"/>
    </sheetView>
  </sheetViews>
  <sheetFormatPr defaultRowHeight="12.5" x14ac:dyDescent="0.25"/>
  <cols>
    <col min="1" max="1" width="25.26953125" style="2" customWidth="1"/>
    <col min="2" max="16384" width="8.7265625" style="2"/>
  </cols>
  <sheetData>
    <row r="1" spans="1:11" ht="15.5" x14ac:dyDescent="0.35">
      <c r="A1" s="33" t="s">
        <v>230</v>
      </c>
    </row>
    <row r="4" spans="1:11" ht="13" x14ac:dyDescent="0.3">
      <c r="A4" s="9" t="s">
        <v>32</v>
      </c>
    </row>
    <row r="5" spans="1:11" x14ac:dyDescent="0.25">
      <c r="B5" s="19">
        <v>2015</v>
      </c>
      <c r="C5" s="19">
        <v>2019</v>
      </c>
      <c r="D5" s="19">
        <v>2020</v>
      </c>
      <c r="E5" s="19">
        <v>2021</v>
      </c>
      <c r="F5" s="19">
        <v>2024</v>
      </c>
      <c r="G5" s="19">
        <v>2029</v>
      </c>
      <c r="H5" s="19">
        <v>2030</v>
      </c>
      <c r="I5" s="19">
        <v>2035</v>
      </c>
      <c r="J5" s="19">
        <v>2040</v>
      </c>
      <c r="K5" s="19">
        <v>2050</v>
      </c>
    </row>
    <row r="6" spans="1:11" x14ac:dyDescent="0.25">
      <c r="A6" s="2" t="s">
        <v>221</v>
      </c>
      <c r="B6" s="13">
        <f>5531*162.2/5625</f>
        <v>159.48945777777777</v>
      </c>
      <c r="C6" s="13">
        <v>162</v>
      </c>
      <c r="D6" s="13">
        <v>157</v>
      </c>
      <c r="E6" s="13">
        <v>165</v>
      </c>
      <c r="F6" s="13">
        <v>178</v>
      </c>
      <c r="G6" s="13"/>
      <c r="H6" s="13"/>
      <c r="I6" s="13"/>
      <c r="J6" s="13"/>
      <c r="K6" s="13"/>
    </row>
    <row r="7" spans="1:11" x14ac:dyDescent="0.25">
      <c r="A7" s="2" t="s">
        <v>222</v>
      </c>
      <c r="B7" s="13"/>
      <c r="C7" s="13"/>
      <c r="D7" s="13"/>
      <c r="E7" s="13"/>
      <c r="F7" s="13">
        <v>178.44900000000001</v>
      </c>
      <c r="G7" s="13"/>
      <c r="H7" s="13"/>
      <c r="I7" s="13">
        <v>143.43899999999999</v>
      </c>
      <c r="J7" s="13">
        <v>121.011</v>
      </c>
      <c r="K7" s="13">
        <v>95.492000000000004</v>
      </c>
    </row>
    <row r="8" spans="1:11" x14ac:dyDescent="0.25">
      <c r="A8" s="2" t="s">
        <v>223</v>
      </c>
      <c r="B8" s="13"/>
      <c r="C8" s="13"/>
      <c r="D8" s="13"/>
      <c r="E8" s="13"/>
      <c r="F8" s="13">
        <v>178</v>
      </c>
      <c r="G8" s="13"/>
      <c r="H8" s="13">
        <v>137.80099999999999</v>
      </c>
      <c r="I8" s="13">
        <v>94.694999999999993</v>
      </c>
      <c r="J8" s="13">
        <v>65.611000000000004</v>
      </c>
      <c r="K8" s="13">
        <v>40.156999999999996</v>
      </c>
    </row>
    <row r="9" spans="1:11" x14ac:dyDescent="0.25">
      <c r="A9" s="2" t="s">
        <v>224</v>
      </c>
      <c r="B9" s="13"/>
      <c r="C9" s="13"/>
      <c r="D9" s="13"/>
      <c r="E9" s="13"/>
      <c r="F9" s="13">
        <v>178.44900000000001</v>
      </c>
      <c r="G9" s="13"/>
      <c r="H9" s="13"/>
      <c r="I9" s="13">
        <v>70.031000000000006</v>
      </c>
      <c r="J9" s="13">
        <v>29.37</v>
      </c>
      <c r="K9" s="13">
        <v>15.164</v>
      </c>
    </row>
    <row r="11" spans="1:11" ht="13" x14ac:dyDescent="0.3">
      <c r="A11" s="9" t="s">
        <v>33</v>
      </c>
    </row>
    <row r="12" spans="1:11" x14ac:dyDescent="0.25">
      <c r="B12" s="19">
        <v>2015</v>
      </c>
      <c r="C12" s="19">
        <v>2019</v>
      </c>
      <c r="D12" s="19">
        <v>2020</v>
      </c>
      <c r="E12" s="19">
        <v>2021</v>
      </c>
      <c r="F12" s="19">
        <v>2024</v>
      </c>
      <c r="G12" s="19">
        <v>2029</v>
      </c>
      <c r="H12" s="19">
        <v>2030</v>
      </c>
      <c r="I12" s="19">
        <v>2035</v>
      </c>
      <c r="J12" s="19">
        <v>2040</v>
      </c>
      <c r="K12" s="19">
        <v>2050</v>
      </c>
    </row>
    <row r="13" spans="1:11" x14ac:dyDescent="0.25">
      <c r="A13" s="2" t="s">
        <v>221</v>
      </c>
      <c r="B13" s="13">
        <f>94.3*187.9/95.4</f>
        <v>185.73343815513627</v>
      </c>
      <c r="C13" s="13">
        <v>188</v>
      </c>
      <c r="D13" s="13">
        <v>172</v>
      </c>
      <c r="E13" s="13">
        <v>183</v>
      </c>
      <c r="F13" s="13">
        <v>193</v>
      </c>
      <c r="G13" s="13"/>
      <c r="H13" s="13"/>
      <c r="I13" s="13"/>
      <c r="J13" s="13"/>
      <c r="K13" s="13"/>
    </row>
    <row r="14" spans="1:11" x14ac:dyDescent="0.25">
      <c r="A14" s="2" t="s">
        <v>182</v>
      </c>
      <c r="B14" s="13"/>
      <c r="C14" s="13"/>
      <c r="D14" s="13"/>
      <c r="E14" s="13"/>
      <c r="F14" s="13">
        <v>193.30500000000001</v>
      </c>
      <c r="G14" s="13">
        <f>101.9/100*F14</f>
        <v>196.97779500000004</v>
      </c>
      <c r="H14" s="13"/>
      <c r="I14" s="13">
        <v>191.53100000000001</v>
      </c>
      <c r="J14" s="13">
        <v>187.452</v>
      </c>
      <c r="K14" s="13">
        <v>183.91800000000001</v>
      </c>
    </row>
    <row r="15" spans="1:11" x14ac:dyDescent="0.25">
      <c r="A15" s="2" t="s">
        <v>225</v>
      </c>
      <c r="B15" s="13"/>
      <c r="C15" s="13"/>
      <c r="D15" s="13"/>
      <c r="E15" s="13"/>
      <c r="F15" s="13">
        <v>193</v>
      </c>
      <c r="G15" s="13"/>
      <c r="H15" s="13">
        <v>178.41</v>
      </c>
      <c r="I15" s="13">
        <v>156.30099999999999</v>
      </c>
      <c r="J15" s="13">
        <v>132.744</v>
      </c>
      <c r="K15" s="13">
        <v>99.918999999999997</v>
      </c>
    </row>
    <row r="16" spans="1:11" x14ac:dyDescent="0.25">
      <c r="A16" s="2" t="s">
        <v>226</v>
      </c>
      <c r="B16" s="13"/>
      <c r="C16" s="13"/>
      <c r="D16" s="13"/>
      <c r="E16" s="13"/>
      <c r="F16" s="13">
        <v>193.30500000000001</v>
      </c>
      <c r="G16" s="13"/>
      <c r="H16" s="13"/>
      <c r="I16" s="13">
        <v>129.13399999999999</v>
      </c>
      <c r="J16" s="13">
        <v>91.605000000000004</v>
      </c>
      <c r="K16" s="13">
        <v>45.3</v>
      </c>
    </row>
    <row r="18" spans="1:11" ht="13" x14ac:dyDescent="0.3">
      <c r="A18" s="9" t="s">
        <v>40</v>
      </c>
    </row>
    <row r="19" spans="1:11" x14ac:dyDescent="0.25">
      <c r="B19" s="19">
        <v>2015</v>
      </c>
      <c r="C19" s="19">
        <v>2019</v>
      </c>
      <c r="D19" s="19">
        <v>2020</v>
      </c>
      <c r="E19" s="19">
        <v>2021</v>
      </c>
      <c r="F19" s="19">
        <v>2024</v>
      </c>
      <c r="G19" s="19">
        <v>2029</v>
      </c>
      <c r="H19" s="19">
        <v>2030</v>
      </c>
      <c r="I19" s="19">
        <v>2035</v>
      </c>
      <c r="J19" s="19">
        <v>2040</v>
      </c>
      <c r="K19" s="19">
        <v>2050</v>
      </c>
    </row>
    <row r="20" spans="1:11" x14ac:dyDescent="0.25">
      <c r="A20" s="2" t="s">
        <v>221</v>
      </c>
      <c r="B20" s="13">
        <f>3592*141.8/4089</f>
        <v>124.56483247737835</v>
      </c>
      <c r="C20" s="13">
        <v>141</v>
      </c>
      <c r="D20" s="13">
        <v>139</v>
      </c>
      <c r="E20" s="13">
        <v>146</v>
      </c>
      <c r="F20" s="13">
        <v>148</v>
      </c>
      <c r="G20" s="13"/>
      <c r="H20" s="13"/>
      <c r="I20" s="13"/>
      <c r="J20" s="13"/>
      <c r="K20" s="13"/>
    </row>
    <row r="21" spans="1:11" x14ac:dyDescent="0.25">
      <c r="A21" s="2" t="s">
        <v>182</v>
      </c>
      <c r="B21" s="13"/>
      <c r="C21" s="13"/>
      <c r="D21" s="13"/>
      <c r="E21" s="13"/>
      <c r="F21" s="13">
        <v>147.661</v>
      </c>
      <c r="G21" s="13"/>
      <c r="H21" s="13"/>
      <c r="I21" s="13">
        <v>165.489</v>
      </c>
      <c r="J21" s="13">
        <v>164.85400000000001</v>
      </c>
      <c r="K21" s="13">
        <v>161.124</v>
      </c>
    </row>
    <row r="22" spans="1:11" x14ac:dyDescent="0.25">
      <c r="A22" s="2" t="s">
        <v>225</v>
      </c>
      <c r="B22" s="13"/>
      <c r="C22" s="13"/>
      <c r="D22" s="13"/>
      <c r="E22" s="13"/>
      <c r="F22" s="13">
        <v>148</v>
      </c>
      <c r="G22" s="13"/>
      <c r="H22" s="13">
        <v>138.416</v>
      </c>
      <c r="I22" s="13">
        <v>120.886</v>
      </c>
      <c r="J22" s="13">
        <v>106.166</v>
      </c>
      <c r="K22" s="13">
        <v>85.878</v>
      </c>
    </row>
    <row r="23" spans="1:11" x14ac:dyDescent="0.25">
      <c r="A23" s="2" t="s">
        <v>226</v>
      </c>
      <c r="B23" s="13"/>
      <c r="C23" s="13"/>
      <c r="D23" s="13"/>
      <c r="E23" s="13"/>
      <c r="F23" s="13">
        <v>147.661</v>
      </c>
      <c r="G23" s="13"/>
      <c r="H23" s="13"/>
      <c r="I23" s="13">
        <v>91.14</v>
      </c>
      <c r="J23" s="13">
        <v>62.195999999999998</v>
      </c>
      <c r="K23" s="13">
        <v>30.14</v>
      </c>
    </row>
    <row r="26" spans="1:11" ht="13" x14ac:dyDescent="0.3">
      <c r="A26" s="9" t="s">
        <v>229</v>
      </c>
    </row>
    <row r="27" spans="1:11" x14ac:dyDescent="0.25">
      <c r="A27" s="16" t="s">
        <v>227</v>
      </c>
    </row>
    <row r="28" spans="1:11" x14ac:dyDescent="0.25">
      <c r="A28" s="16" t="s">
        <v>228</v>
      </c>
    </row>
  </sheetData>
  <hyperlinks>
    <hyperlink ref="A27" r:id="rId1" xr:uid="{A6E3692A-A69F-4624-9F0D-7F1BFA5A2F79}"/>
    <hyperlink ref="A28" r:id="rId2" xr:uid="{92E05C90-1C21-4BF4-8E37-0F6C0AC7908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Cover page</vt:lpstr>
      <vt:lpstr>Contents</vt:lpstr>
      <vt:lpstr>Fig 2.2</vt:lpstr>
      <vt:lpstr>Fig 2.3</vt:lpstr>
      <vt:lpstr>Fig 2.4</vt:lpstr>
      <vt:lpstr>Fig 3.1</vt:lpstr>
      <vt:lpstr>Fig 3.2</vt:lpstr>
      <vt:lpstr>Fig 3.3</vt:lpstr>
      <vt:lpstr>Fig 3.4</vt:lpstr>
      <vt:lpstr>Fig 4.1</vt:lpstr>
      <vt:lpstr>Fig 4.2</vt:lpstr>
      <vt:lpstr>Fig 4.3</vt:lpstr>
      <vt:lpstr>Fig 4.4</vt:lpstr>
      <vt:lpstr>Fig 4.5</vt:lpstr>
      <vt:lpstr>Fig 4.6</vt:lpstr>
      <vt:lpstr>Fig 5.1</vt:lpstr>
      <vt:lpstr>Fig 5.3</vt:lpstr>
      <vt:lpstr>Fig 5.4</vt:lpstr>
      <vt:lpstr>Fig 6.2</vt:lpstr>
      <vt:lpstr>Fig 6.3</vt:lpstr>
      <vt:lpstr>Fig 7.1</vt:lpstr>
      <vt:lpstr>Fig 7.2</vt:lpstr>
      <vt:lpstr>'Fig 6.2'!_ftn1</vt:lpstr>
      <vt:lpstr>'Fig 6.2'!_ftnref1</vt:lpstr>
      <vt:lpstr>'Fig 4.5'!_Hlk218244158</vt:lpstr>
      <vt:lpstr>'Cover page'!_Toc209170849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muttitt</dc:creator>
  <cp:lastModifiedBy>greg muttitt</cp:lastModifiedBy>
  <dcterms:created xsi:type="dcterms:W3CDTF">2026-02-27T21:24:57Z</dcterms:created>
  <dcterms:modified xsi:type="dcterms:W3CDTF">2026-03-09T12:34:42Z</dcterms:modified>
</cp:coreProperties>
</file>